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7四国要項\3種\サザン\"/>
    </mc:Choice>
  </mc:AlternateContent>
  <bookViews>
    <workbookView xWindow="0" yWindow="0" windowWidth="19200" windowHeight="11610" tabRatio="902" activeTab="2"/>
  </bookViews>
  <sheets>
    <sheet name="日程表" sheetId="153" r:id="rId1"/>
    <sheet name="Sheet1" sheetId="8" state="hidden" r:id="rId2"/>
    <sheet name="星取表" sheetId="164" r:id="rId3"/>
    <sheet name="Sheet2" sheetId="165" r:id="rId4"/>
  </sheets>
  <definedNames>
    <definedName name="_xlnm.Print_Area" localSheetId="2">星取表!$A$1:$DN$65</definedName>
    <definedName name="_xlnm.Print_Area" localSheetId="0">日程表!$K$1:$AW$79</definedName>
    <definedName name="_xlnm.Print_Area">#REF!</definedName>
    <definedName name="費目">#REF!</definedName>
  </definedNames>
  <calcPr calcId="152511"/>
</workbook>
</file>

<file path=xl/calcChain.xml><?xml version="1.0" encoding="utf-8"?>
<calcChain xmlns="http://schemas.openxmlformats.org/spreadsheetml/2006/main">
  <c r="Q61" i="153" l="1"/>
  <c r="U61" i="153"/>
  <c r="X61" i="153"/>
  <c r="Z61" i="153"/>
  <c r="AC61" i="153"/>
  <c r="Q62" i="153"/>
  <c r="U62" i="153"/>
  <c r="X62" i="153"/>
  <c r="Z62" i="153"/>
  <c r="AC62" i="153"/>
  <c r="Q63" i="153"/>
  <c r="U63" i="153"/>
  <c r="X63" i="153"/>
  <c r="Z63" i="153"/>
  <c r="AC63" i="153"/>
  <c r="Q64" i="153"/>
  <c r="U64" i="153"/>
  <c r="X64" i="153"/>
  <c r="Z64" i="153"/>
  <c r="AC64" i="153"/>
  <c r="Q65" i="153"/>
  <c r="U65" i="153"/>
  <c r="X65" i="153"/>
  <c r="Z65" i="153"/>
  <c r="AC65" i="153"/>
  <c r="AR21" i="153" l="1"/>
  <c r="AR5" i="153" l="1"/>
  <c r="AR6" i="153"/>
  <c r="AR7" i="153"/>
  <c r="AR8" i="153"/>
  <c r="AR9" i="153"/>
  <c r="AT5" i="153"/>
  <c r="AT6" i="153"/>
  <c r="AT7" i="153"/>
  <c r="AT8" i="153"/>
  <c r="AT9" i="153"/>
  <c r="AT12" i="153"/>
  <c r="AT13" i="153"/>
  <c r="AT14" i="153"/>
  <c r="AT15" i="153"/>
  <c r="AT16" i="153"/>
  <c r="AR12" i="153"/>
  <c r="AR13" i="153"/>
  <c r="AR14" i="153"/>
  <c r="AR15" i="153"/>
  <c r="AR16" i="153"/>
  <c r="AR19" i="153"/>
  <c r="AR20" i="153"/>
  <c r="AR22" i="153"/>
  <c r="AR23" i="153"/>
  <c r="AT19" i="153"/>
  <c r="AT20" i="153"/>
  <c r="AT21" i="153"/>
  <c r="AT22" i="153"/>
  <c r="AT23" i="153"/>
  <c r="AT26" i="153"/>
  <c r="AT27" i="153"/>
  <c r="AT28" i="153"/>
  <c r="AT29" i="153"/>
  <c r="AT30" i="153"/>
  <c r="AR26" i="153"/>
  <c r="AR27" i="153"/>
  <c r="AR28" i="153"/>
  <c r="AR29" i="153"/>
  <c r="AR30" i="153"/>
  <c r="AR33" i="153"/>
  <c r="AR34" i="153"/>
  <c r="AR35" i="153"/>
  <c r="AR36" i="153"/>
  <c r="AR37" i="153"/>
  <c r="AT33" i="153"/>
  <c r="AT34" i="153"/>
  <c r="AT35" i="153"/>
  <c r="AT36" i="153"/>
  <c r="AT37" i="153"/>
  <c r="AT40" i="153"/>
  <c r="AT41" i="153"/>
  <c r="AT42" i="153"/>
  <c r="AT43" i="153"/>
  <c r="AT44" i="153"/>
  <c r="AR40" i="153"/>
  <c r="AR41" i="153"/>
  <c r="AR42" i="153"/>
  <c r="AR43" i="153"/>
  <c r="AR44" i="153"/>
  <c r="AK48" i="153" l="1"/>
  <c r="H55" i="153" l="1"/>
  <c r="I55" i="153"/>
  <c r="K8" i="164" l="1"/>
  <c r="K7" i="164"/>
  <c r="BM3" i="164" l="1"/>
  <c r="BF3" i="164"/>
  <c r="A54" i="164" s="1"/>
  <c r="AY3" i="164"/>
  <c r="A48" i="164" s="1"/>
  <c r="AR3" i="164"/>
  <c r="AK3" i="164"/>
  <c r="AD3" i="164"/>
  <c r="A30" i="164" s="1"/>
  <c r="W3" i="164"/>
  <c r="CZ27" i="164" s="1"/>
  <c r="P3" i="164"/>
  <c r="CZ26" i="164" s="1"/>
  <c r="I3" i="164"/>
  <c r="CZ25" i="164" s="1"/>
  <c r="B3" i="164"/>
  <c r="CZ8" i="164" s="1"/>
  <c r="DJ8" i="164" s="1"/>
  <c r="DH63" i="164"/>
  <c r="BS58" i="164"/>
  <c r="BF64" i="164" s="1"/>
  <c r="CK63" i="164" s="1"/>
  <c r="BM58" i="164"/>
  <c r="DH57" i="164"/>
  <c r="BS55" i="164"/>
  <c r="BM55" i="164"/>
  <c r="BL61" i="164" s="1"/>
  <c r="CT60" i="164" s="1"/>
  <c r="BS52" i="164"/>
  <c r="CT51" i="164" s="1"/>
  <c r="BM52" i="164"/>
  <c r="BE64" i="164" s="1"/>
  <c r="CS63" i="164" s="1"/>
  <c r="BL52" i="164"/>
  <c r="BF52" i="164"/>
  <c r="DH51" i="164"/>
  <c r="BS49" i="164"/>
  <c r="AY61" i="164" s="1"/>
  <c r="CJ60" i="164" s="1"/>
  <c r="BM49" i="164"/>
  <c r="BL49" i="164"/>
  <c r="AY55" i="164" s="1"/>
  <c r="CJ54" i="164" s="1"/>
  <c r="BF49" i="164"/>
  <c r="BE55" i="164" s="1"/>
  <c r="CS54" i="164" s="1"/>
  <c r="BS46" i="164"/>
  <c r="AR64" i="164" s="1"/>
  <c r="CI63" i="164" s="1"/>
  <c r="BM46" i="164"/>
  <c r="BL46" i="164"/>
  <c r="AR58" i="164" s="1"/>
  <c r="CI57" i="164" s="1"/>
  <c r="BF46" i="164"/>
  <c r="AX58" i="164" s="1"/>
  <c r="CR57" i="164" s="1"/>
  <c r="BE46" i="164"/>
  <c r="CR45" i="164" s="1"/>
  <c r="AY46" i="164"/>
  <c r="AX52" i="164" s="1"/>
  <c r="CR51" i="164" s="1"/>
  <c r="DH45" i="164"/>
  <c r="BS43" i="164"/>
  <c r="BM43" i="164"/>
  <c r="AX61" i="164" s="1"/>
  <c r="CR60" i="164" s="1"/>
  <c r="BL43" i="164"/>
  <c r="AR55" i="164" s="1"/>
  <c r="CI54" i="164" s="1"/>
  <c r="BF43" i="164"/>
  <c r="AX55" i="164" s="1"/>
  <c r="CR54" i="164" s="1"/>
  <c r="BE43" i="164"/>
  <c r="AY43" i="164"/>
  <c r="AX49" i="164" s="1"/>
  <c r="CR48" i="164" s="1"/>
  <c r="BS40" i="164"/>
  <c r="AK64" i="164" s="1"/>
  <c r="CH63" i="164" s="1"/>
  <c r="BM40" i="164"/>
  <c r="AQ64" i="164" s="1"/>
  <c r="CQ63" i="164" s="1"/>
  <c r="BL40" i="164"/>
  <c r="BF40" i="164"/>
  <c r="BE40" i="164"/>
  <c r="CR39" i="164" s="1"/>
  <c r="AY40" i="164"/>
  <c r="AQ52" i="164" s="1"/>
  <c r="CQ51" i="164" s="1"/>
  <c r="AX40" i="164"/>
  <c r="AK46" i="164" s="1"/>
  <c r="CH45" i="164" s="1"/>
  <c r="AR40" i="164"/>
  <c r="AQ46" i="164" s="1"/>
  <c r="CQ45" i="164" s="1"/>
  <c r="DH39" i="164"/>
  <c r="BS37" i="164"/>
  <c r="AK61" i="164" s="1"/>
  <c r="CH60" i="164" s="1"/>
  <c r="BM37" i="164"/>
  <c r="BL37" i="164"/>
  <c r="BF37" i="164"/>
  <c r="AQ55" i="164" s="1"/>
  <c r="CQ54" i="164" s="1"/>
  <c r="BE37" i="164"/>
  <c r="AK49" i="164" s="1"/>
  <c r="CH48" i="164" s="1"/>
  <c r="AY37" i="164"/>
  <c r="AX37" i="164"/>
  <c r="AR37" i="164"/>
  <c r="AQ43" i="164" s="1"/>
  <c r="CQ42" i="164" s="1"/>
  <c r="BS34" i="164"/>
  <c r="BM34" i="164"/>
  <c r="CK33" i="164" s="1"/>
  <c r="BL34" i="164"/>
  <c r="AD58" i="164" s="1"/>
  <c r="CG57" i="164" s="1"/>
  <c r="BF34" i="164"/>
  <c r="BE34" i="164"/>
  <c r="AD52" i="164" s="1"/>
  <c r="CG51" i="164" s="1"/>
  <c r="AY34" i="164"/>
  <c r="AJ52" i="164" s="1"/>
  <c r="CP51" i="164" s="1"/>
  <c r="AX34" i="164"/>
  <c r="AD46" i="164" s="1"/>
  <c r="CG45" i="164" s="1"/>
  <c r="AR34" i="164"/>
  <c r="AJ46" i="164" s="1"/>
  <c r="CP45" i="164" s="1"/>
  <c r="AQ34" i="164"/>
  <c r="CP33" i="164" s="1"/>
  <c r="AK34" i="164"/>
  <c r="DH33" i="164"/>
  <c r="BS31" i="164"/>
  <c r="BM31" i="164"/>
  <c r="AJ61" i="164" s="1"/>
  <c r="CP60" i="164" s="1"/>
  <c r="BL31" i="164"/>
  <c r="AD55" i="164" s="1"/>
  <c r="CG54" i="164" s="1"/>
  <c r="BF31" i="164"/>
  <c r="AJ55" i="164" s="1"/>
  <c r="CP54" i="164" s="1"/>
  <c r="BE31" i="164"/>
  <c r="AD49" i="164" s="1"/>
  <c r="CG48" i="164" s="1"/>
  <c r="AY31" i="164"/>
  <c r="AJ49" i="164" s="1"/>
  <c r="CP48" i="164" s="1"/>
  <c r="AX31" i="164"/>
  <c r="AD43" i="164" s="1"/>
  <c r="CG42" i="164" s="1"/>
  <c r="AR31" i="164"/>
  <c r="AJ43" i="164" s="1"/>
  <c r="CP42" i="164" s="1"/>
  <c r="AQ31" i="164"/>
  <c r="AK31" i="164"/>
  <c r="AJ37" i="164" s="1"/>
  <c r="CP36" i="164" s="1"/>
  <c r="BS28" i="164"/>
  <c r="W64" i="164" s="1"/>
  <c r="CF63" i="164" s="1"/>
  <c r="BM28" i="164"/>
  <c r="AC64" i="164" s="1"/>
  <c r="CO63" i="164" s="1"/>
  <c r="BL28" i="164"/>
  <c r="W58" i="164" s="1"/>
  <c r="CF57" i="164" s="1"/>
  <c r="BF28" i="164"/>
  <c r="BE28" i="164"/>
  <c r="CR27" i="164" s="1"/>
  <c r="AY28" i="164"/>
  <c r="AC52" i="164" s="1"/>
  <c r="CO51" i="164" s="1"/>
  <c r="AX28" i="164"/>
  <c r="W46" i="164" s="1"/>
  <c r="CF45" i="164" s="1"/>
  <c r="AR28" i="164"/>
  <c r="AC46" i="164" s="1"/>
  <c r="CO45" i="164" s="1"/>
  <c r="AQ28" i="164"/>
  <c r="W40" i="164" s="1"/>
  <c r="CF39" i="164" s="1"/>
  <c r="AK28" i="164"/>
  <c r="AJ28" i="164"/>
  <c r="W34" i="164" s="1"/>
  <c r="CF33" i="164" s="1"/>
  <c r="AD28" i="164"/>
  <c r="DH27" i="164"/>
  <c r="BS25" i="164"/>
  <c r="W61" i="164" s="1"/>
  <c r="CF60" i="164" s="1"/>
  <c r="BM25" i="164"/>
  <c r="AC61" i="164" s="1"/>
  <c r="CO60" i="164" s="1"/>
  <c r="BL25" i="164"/>
  <c r="BF25" i="164"/>
  <c r="AC55" i="164" s="1"/>
  <c r="CO54" i="164" s="1"/>
  <c r="BE25" i="164"/>
  <c r="W49" i="164" s="1"/>
  <c r="CF48" i="164" s="1"/>
  <c r="AY25" i="164"/>
  <c r="AC49" i="164" s="1"/>
  <c r="CO48" i="164" s="1"/>
  <c r="AX25" i="164"/>
  <c r="W43" i="164" s="1"/>
  <c r="CF42" i="164" s="1"/>
  <c r="AR25" i="164"/>
  <c r="AQ25" i="164"/>
  <c r="W37" i="164" s="1"/>
  <c r="CF36" i="164" s="1"/>
  <c r="AK25" i="164"/>
  <c r="AC37" i="164" s="1"/>
  <c r="CO36" i="164" s="1"/>
  <c r="AJ25" i="164"/>
  <c r="AD25" i="164"/>
  <c r="CF24" i="164" s="1"/>
  <c r="CT24" i="164"/>
  <c r="BS22" i="164"/>
  <c r="P64" i="164" s="1"/>
  <c r="CE63" i="164" s="1"/>
  <c r="BM22" i="164"/>
  <c r="V64" i="164" s="1"/>
  <c r="CN63" i="164" s="1"/>
  <c r="BL22" i="164"/>
  <c r="P58" i="164" s="1"/>
  <c r="CE57" i="164" s="1"/>
  <c r="BF22" i="164"/>
  <c r="V58" i="164" s="1"/>
  <c r="CN57" i="164" s="1"/>
  <c r="BE22" i="164"/>
  <c r="P52" i="164" s="1"/>
  <c r="CE51" i="164" s="1"/>
  <c r="AY22" i="164"/>
  <c r="AY21" i="164" s="1"/>
  <c r="P51" i="164" s="1"/>
  <c r="BV51" i="164" s="1"/>
  <c r="AX22" i="164"/>
  <c r="CQ21" i="164" s="1"/>
  <c r="AR22" i="164"/>
  <c r="V46" i="164" s="1"/>
  <c r="CN45" i="164" s="1"/>
  <c r="AQ22" i="164"/>
  <c r="P40" i="164" s="1"/>
  <c r="CE39" i="164" s="1"/>
  <c r="AK22" i="164"/>
  <c r="V40" i="164" s="1"/>
  <c r="CN39" i="164" s="1"/>
  <c r="AJ22" i="164"/>
  <c r="P34" i="164" s="1"/>
  <c r="CE33" i="164" s="1"/>
  <c r="AD22" i="164"/>
  <c r="V34" i="164" s="1"/>
  <c r="CN33" i="164" s="1"/>
  <c r="AC22" i="164"/>
  <c r="P28" i="164" s="1"/>
  <c r="CE27" i="164" s="1"/>
  <c r="W22" i="164"/>
  <c r="CE21" i="164" s="1"/>
  <c r="DH21" i="164"/>
  <c r="BS19" i="164"/>
  <c r="P61" i="164" s="1"/>
  <c r="CE60" i="164" s="1"/>
  <c r="BM19" i="164"/>
  <c r="V61" i="164" s="1"/>
  <c r="CN60" i="164" s="1"/>
  <c r="BL19" i="164"/>
  <c r="P55" i="164" s="1"/>
  <c r="CE54" i="164" s="1"/>
  <c r="BF19" i="164"/>
  <c r="V55" i="164" s="1"/>
  <c r="CN54" i="164" s="1"/>
  <c r="BE19" i="164"/>
  <c r="AY19" i="164"/>
  <c r="AX19" i="164"/>
  <c r="P43" i="164" s="1"/>
  <c r="CE42" i="164" s="1"/>
  <c r="AR19" i="164"/>
  <c r="V43" i="164" s="1"/>
  <c r="CN42" i="164" s="1"/>
  <c r="AQ19" i="164"/>
  <c r="P37" i="164" s="1"/>
  <c r="CE36" i="164" s="1"/>
  <c r="AK19" i="164"/>
  <c r="AJ19" i="164"/>
  <c r="P31" i="164" s="1"/>
  <c r="CE30" i="164" s="1"/>
  <c r="AD19" i="164"/>
  <c r="V31" i="164" s="1"/>
  <c r="CN30" i="164" s="1"/>
  <c r="AC19" i="164"/>
  <c r="CN18" i="164" s="1"/>
  <c r="W19" i="164"/>
  <c r="BS16" i="164"/>
  <c r="I64" i="164" s="1"/>
  <c r="CD63" i="164" s="1"/>
  <c r="BM16" i="164"/>
  <c r="BL16" i="164"/>
  <c r="BF16" i="164"/>
  <c r="O58" i="164" s="1"/>
  <c r="CM57" i="164" s="1"/>
  <c r="BE16" i="164"/>
  <c r="I52" i="164" s="1"/>
  <c r="CD51" i="164" s="1"/>
  <c r="AY16" i="164"/>
  <c r="O52" i="164" s="1"/>
  <c r="CM51" i="164" s="1"/>
  <c r="AX16" i="164"/>
  <c r="I46" i="164" s="1"/>
  <c r="CD45" i="164" s="1"/>
  <c r="AR16" i="164"/>
  <c r="O46" i="164" s="1"/>
  <c r="CM45" i="164" s="1"/>
  <c r="AQ16" i="164"/>
  <c r="I40" i="164" s="1"/>
  <c r="CD39" i="164" s="1"/>
  <c r="AK16" i="164"/>
  <c r="AJ16" i="164"/>
  <c r="AD16" i="164"/>
  <c r="AC16" i="164"/>
  <c r="I28" i="164" s="1"/>
  <c r="CD27" i="164" s="1"/>
  <c r="W16" i="164"/>
  <c r="CE15" i="164" s="1"/>
  <c r="V16" i="164"/>
  <c r="I22" i="164" s="1"/>
  <c r="CD21" i="164" s="1"/>
  <c r="P16" i="164"/>
  <c r="DH15" i="164"/>
  <c r="BS13" i="164"/>
  <c r="I61" i="164" s="1"/>
  <c r="CD60" i="164" s="1"/>
  <c r="BM13" i="164"/>
  <c r="O61" i="164" s="1"/>
  <c r="CM60" i="164" s="1"/>
  <c r="BL13" i="164"/>
  <c r="I55" i="164" s="1"/>
  <c r="CD54" i="164" s="1"/>
  <c r="BF13" i="164"/>
  <c r="O55" i="164" s="1"/>
  <c r="CM54" i="164" s="1"/>
  <c r="BE13" i="164"/>
  <c r="AY13" i="164"/>
  <c r="AX13" i="164"/>
  <c r="I43" i="164" s="1"/>
  <c r="CD42" i="164" s="1"/>
  <c r="AR13" i="164"/>
  <c r="O43" i="164" s="1"/>
  <c r="CM42" i="164" s="1"/>
  <c r="AQ13" i="164"/>
  <c r="I37" i="164" s="1"/>
  <c r="CD36" i="164" s="1"/>
  <c r="AK13" i="164"/>
  <c r="O37" i="164" s="1"/>
  <c r="CM36" i="164" s="1"/>
  <c r="AJ13" i="164"/>
  <c r="I31" i="164" s="1"/>
  <c r="CD30" i="164" s="1"/>
  <c r="AD13" i="164"/>
  <c r="O31" i="164" s="1"/>
  <c r="CM30" i="164" s="1"/>
  <c r="AC13" i="164"/>
  <c r="CN12" i="164" s="1"/>
  <c r="W13" i="164"/>
  <c r="V13" i="164"/>
  <c r="I19" i="164" s="1"/>
  <c r="CD18" i="164" s="1"/>
  <c r="P13" i="164"/>
  <c r="O19" i="164" s="1"/>
  <c r="CM18" i="164" s="1"/>
  <c r="BS10" i="164"/>
  <c r="BM10" i="164"/>
  <c r="BL10" i="164"/>
  <c r="B58" i="164" s="1"/>
  <c r="CC57" i="164" s="1"/>
  <c r="BF10" i="164"/>
  <c r="BE10" i="164"/>
  <c r="B52" i="164" s="1"/>
  <c r="CC51" i="164" s="1"/>
  <c r="AY10" i="164"/>
  <c r="AX10" i="164"/>
  <c r="B46" i="164" s="1"/>
  <c r="CC45" i="164" s="1"/>
  <c r="AR10" i="164"/>
  <c r="AQ10" i="164"/>
  <c r="CP9" i="164" s="1"/>
  <c r="AK10" i="164"/>
  <c r="H40" i="164" s="1"/>
  <c r="CL39" i="164" s="1"/>
  <c r="AJ10" i="164"/>
  <c r="B34" i="164" s="1"/>
  <c r="CC33" i="164" s="1"/>
  <c r="AD10" i="164"/>
  <c r="AC10" i="164"/>
  <c r="B28" i="164" s="1"/>
  <c r="CC27" i="164" s="1"/>
  <c r="W10" i="164"/>
  <c r="H28" i="164" s="1"/>
  <c r="CL27" i="164" s="1"/>
  <c r="V10" i="164"/>
  <c r="P10" i="164"/>
  <c r="O10" i="164"/>
  <c r="I10" i="164"/>
  <c r="H16" i="164" s="1"/>
  <c r="CL15" i="164" s="1"/>
  <c r="DH9" i="164"/>
  <c r="BS7" i="164"/>
  <c r="B61" i="164" s="1"/>
  <c r="CC60" i="164" s="1"/>
  <c r="BM7" i="164"/>
  <c r="H61" i="164" s="1"/>
  <c r="CL60" i="164" s="1"/>
  <c r="BL7" i="164"/>
  <c r="B55" i="164" s="1"/>
  <c r="CC54" i="164" s="1"/>
  <c r="BF7" i="164"/>
  <c r="BE7" i="164"/>
  <c r="B49" i="164" s="1"/>
  <c r="CC48" i="164" s="1"/>
  <c r="AY7" i="164"/>
  <c r="H49" i="164" s="1"/>
  <c r="CL48" i="164" s="1"/>
  <c r="AX7" i="164"/>
  <c r="AR7" i="164"/>
  <c r="H43" i="164" s="1"/>
  <c r="CL42" i="164" s="1"/>
  <c r="AQ7" i="164"/>
  <c r="B37" i="164" s="1"/>
  <c r="CC36" i="164" s="1"/>
  <c r="AK7" i="164"/>
  <c r="H37" i="164" s="1"/>
  <c r="CL36" i="164" s="1"/>
  <c r="AJ7" i="164"/>
  <c r="B31" i="164" s="1"/>
  <c r="CC30" i="164" s="1"/>
  <c r="AD7" i="164"/>
  <c r="AC7" i="164"/>
  <c r="B25" i="164" s="1"/>
  <c r="CC24" i="164" s="1"/>
  <c r="W7" i="164"/>
  <c r="H25" i="164" s="1"/>
  <c r="CL24" i="164" s="1"/>
  <c r="V7" i="164"/>
  <c r="CM6" i="164" s="1"/>
  <c r="P7" i="164"/>
  <c r="H19" i="164" s="1"/>
  <c r="CL18" i="164" s="1"/>
  <c r="O7" i="164"/>
  <c r="B13" i="164" s="1"/>
  <c r="CC12" i="164" s="1"/>
  <c r="I7" i="164"/>
  <c r="H13" i="164" s="1"/>
  <c r="CL12" i="164" s="1"/>
  <c r="I65" i="153"/>
  <c r="AW65" i="153" s="1"/>
  <c r="H65" i="153"/>
  <c r="AO65" i="153" s="1"/>
  <c r="I64" i="153"/>
  <c r="AW64" i="153" s="1"/>
  <c r="H64" i="153"/>
  <c r="AO64" i="153" s="1"/>
  <c r="I63" i="153"/>
  <c r="AW63" i="153" s="1"/>
  <c r="H63" i="153"/>
  <c r="AO63" i="153" s="1"/>
  <c r="I62" i="153"/>
  <c r="AW62" i="153" s="1"/>
  <c r="H62" i="153"/>
  <c r="AO62" i="153" s="1"/>
  <c r="I61" i="153"/>
  <c r="AW61" i="153" s="1"/>
  <c r="H61" i="153"/>
  <c r="AO61" i="153" s="1"/>
  <c r="I58" i="153"/>
  <c r="AW58" i="153" s="1"/>
  <c r="H58" i="153"/>
  <c r="AO58" i="153" s="1"/>
  <c r="I57" i="153"/>
  <c r="AW57" i="153" s="1"/>
  <c r="H57" i="153"/>
  <c r="AO57" i="153" s="1"/>
  <c r="I56" i="153"/>
  <c r="AW56" i="153" s="1"/>
  <c r="H56" i="153"/>
  <c r="AO56" i="153" s="1"/>
  <c r="AW55" i="153"/>
  <c r="AO55" i="153"/>
  <c r="I54" i="153"/>
  <c r="AW54" i="153" s="1"/>
  <c r="H54" i="153"/>
  <c r="AO54" i="153" s="1"/>
  <c r="I51" i="153"/>
  <c r="AW51" i="153" s="1"/>
  <c r="H51" i="153"/>
  <c r="AO51" i="153" s="1"/>
  <c r="I50" i="153"/>
  <c r="AW50" i="153" s="1"/>
  <c r="H50" i="153"/>
  <c r="AO50" i="153" s="1"/>
  <c r="I49" i="153"/>
  <c r="AW49" i="153" s="1"/>
  <c r="H49" i="153"/>
  <c r="AO49" i="153" s="1"/>
  <c r="I48" i="153"/>
  <c r="AW48" i="153" s="1"/>
  <c r="H48" i="153"/>
  <c r="AO48" i="153" s="1"/>
  <c r="I47" i="153"/>
  <c r="AW47" i="153" s="1"/>
  <c r="H47" i="153"/>
  <c r="AO47" i="153" s="1"/>
  <c r="I44" i="153"/>
  <c r="AW44" i="153" s="1"/>
  <c r="H44" i="153"/>
  <c r="AO44" i="153" s="1"/>
  <c r="I43" i="153"/>
  <c r="AW43" i="153" s="1"/>
  <c r="H43" i="153"/>
  <c r="AO43" i="153" s="1"/>
  <c r="I42" i="153"/>
  <c r="AW42" i="153" s="1"/>
  <c r="H42" i="153"/>
  <c r="AO42" i="153" s="1"/>
  <c r="I41" i="153"/>
  <c r="AW41" i="153" s="1"/>
  <c r="H41" i="153"/>
  <c r="AO41" i="153" s="1"/>
  <c r="I40" i="153"/>
  <c r="AW40" i="153" s="1"/>
  <c r="H40" i="153"/>
  <c r="AO40" i="153" s="1"/>
  <c r="I37" i="153"/>
  <c r="AW37" i="153" s="1"/>
  <c r="H37" i="153"/>
  <c r="AO37" i="153" s="1"/>
  <c r="I36" i="153"/>
  <c r="AW36" i="153" s="1"/>
  <c r="H36" i="153"/>
  <c r="AO36" i="153" s="1"/>
  <c r="I35" i="153"/>
  <c r="AW35" i="153" s="1"/>
  <c r="H35" i="153"/>
  <c r="AO35" i="153" s="1"/>
  <c r="I34" i="153"/>
  <c r="AW34" i="153" s="1"/>
  <c r="H34" i="153"/>
  <c r="AO34" i="153" s="1"/>
  <c r="I33" i="153"/>
  <c r="AW33" i="153" s="1"/>
  <c r="H33" i="153"/>
  <c r="AO33" i="153" s="1"/>
  <c r="I30" i="153"/>
  <c r="AW30" i="153" s="1"/>
  <c r="H30" i="153"/>
  <c r="AO30" i="153" s="1"/>
  <c r="I29" i="153"/>
  <c r="AW29" i="153" s="1"/>
  <c r="H29" i="153"/>
  <c r="AO29" i="153" s="1"/>
  <c r="I28" i="153"/>
  <c r="AW28" i="153" s="1"/>
  <c r="H28" i="153"/>
  <c r="AO28" i="153" s="1"/>
  <c r="I27" i="153"/>
  <c r="AW27" i="153" s="1"/>
  <c r="H27" i="153"/>
  <c r="AO27" i="153" s="1"/>
  <c r="I26" i="153"/>
  <c r="AW26" i="153" s="1"/>
  <c r="H26" i="153"/>
  <c r="AO26" i="153" s="1"/>
  <c r="I23" i="153"/>
  <c r="AW23" i="153" s="1"/>
  <c r="H23" i="153"/>
  <c r="AO23" i="153" s="1"/>
  <c r="I22" i="153"/>
  <c r="AW22" i="153" s="1"/>
  <c r="H22" i="153"/>
  <c r="AO22" i="153" s="1"/>
  <c r="I21" i="153"/>
  <c r="AW21" i="153" s="1"/>
  <c r="H21" i="153"/>
  <c r="AO21" i="153" s="1"/>
  <c r="I20" i="153"/>
  <c r="AW20" i="153" s="1"/>
  <c r="H20" i="153"/>
  <c r="AO20" i="153" s="1"/>
  <c r="I19" i="153"/>
  <c r="AW19" i="153" s="1"/>
  <c r="H19" i="153"/>
  <c r="AO19" i="153" s="1"/>
  <c r="I16" i="153"/>
  <c r="AW16" i="153" s="1"/>
  <c r="H16" i="153"/>
  <c r="AO16" i="153" s="1"/>
  <c r="I15" i="153"/>
  <c r="AW15" i="153" s="1"/>
  <c r="H15" i="153"/>
  <c r="AO15" i="153" s="1"/>
  <c r="I14" i="153"/>
  <c r="AW14" i="153" s="1"/>
  <c r="H14" i="153"/>
  <c r="AO14" i="153" s="1"/>
  <c r="I13" i="153"/>
  <c r="AW13" i="153" s="1"/>
  <c r="H13" i="153"/>
  <c r="AO13" i="153" s="1"/>
  <c r="I12" i="153"/>
  <c r="AW12" i="153" s="1"/>
  <c r="H12" i="153"/>
  <c r="AO12" i="153" s="1"/>
  <c r="H6" i="153"/>
  <c r="AO6" i="153" s="1"/>
  <c r="I6" i="153"/>
  <c r="AW6" i="153" s="1"/>
  <c r="H7" i="153"/>
  <c r="AO7" i="153" s="1"/>
  <c r="I7" i="153"/>
  <c r="AW7" i="153" s="1"/>
  <c r="H8" i="153"/>
  <c r="AO8" i="153" s="1"/>
  <c r="I8" i="153"/>
  <c r="AW8" i="153" s="1"/>
  <c r="H9" i="153"/>
  <c r="AO9" i="153" s="1"/>
  <c r="I9" i="153"/>
  <c r="AW9" i="153" s="1"/>
  <c r="I5" i="153"/>
  <c r="AW5" i="153" s="1"/>
  <c r="H5" i="153"/>
  <c r="AO5" i="153" s="1"/>
  <c r="AT65" i="153"/>
  <c r="AR65" i="153"/>
  <c r="AK65" i="153"/>
  <c r="AT64" i="153"/>
  <c r="AR64" i="153"/>
  <c r="AK64" i="153"/>
  <c r="AT63" i="153"/>
  <c r="AR63" i="153"/>
  <c r="AK63" i="153"/>
  <c r="AT62" i="153"/>
  <c r="AR62" i="153"/>
  <c r="AK62" i="153"/>
  <c r="AT61" i="153"/>
  <c r="AR61" i="153"/>
  <c r="AK61" i="153"/>
  <c r="AT58" i="153"/>
  <c r="AR58" i="153"/>
  <c r="AK58" i="153"/>
  <c r="AT57" i="153"/>
  <c r="AR57" i="153"/>
  <c r="AK57" i="153"/>
  <c r="AT56" i="153"/>
  <c r="AR56" i="153"/>
  <c r="AK56" i="153"/>
  <c r="AT55" i="153"/>
  <c r="AR55" i="153"/>
  <c r="AK55" i="153"/>
  <c r="AT54" i="153"/>
  <c r="AR54" i="153"/>
  <c r="AK54" i="153"/>
  <c r="AT51" i="153"/>
  <c r="AR51" i="153"/>
  <c r="AK51" i="153"/>
  <c r="AT50" i="153"/>
  <c r="AR50" i="153"/>
  <c r="AK50" i="153"/>
  <c r="AT49" i="153"/>
  <c r="AR49" i="153"/>
  <c r="AK49" i="153"/>
  <c r="AT48" i="153"/>
  <c r="AR48" i="153"/>
  <c r="AT47" i="153"/>
  <c r="AR47" i="153"/>
  <c r="AK47" i="153"/>
  <c r="AK44" i="153"/>
  <c r="AK43" i="153"/>
  <c r="AK42" i="153"/>
  <c r="AK41" i="153"/>
  <c r="AK40" i="153"/>
  <c r="AK37" i="153"/>
  <c r="AK36" i="153"/>
  <c r="AK35" i="153"/>
  <c r="AK34" i="153"/>
  <c r="AK33" i="153"/>
  <c r="AK30" i="153"/>
  <c r="AK29" i="153"/>
  <c r="AK28" i="153"/>
  <c r="AK27" i="153"/>
  <c r="AK26" i="153"/>
  <c r="AK23" i="153"/>
  <c r="AK22" i="153"/>
  <c r="AK21" i="153"/>
  <c r="AK20" i="153"/>
  <c r="AK19" i="153"/>
  <c r="AK16" i="153"/>
  <c r="AK15" i="153"/>
  <c r="AK14" i="153"/>
  <c r="AK13" i="153"/>
  <c r="AK12" i="153"/>
  <c r="AK9" i="153"/>
  <c r="AK8" i="153"/>
  <c r="AK7" i="153"/>
  <c r="AK6" i="153"/>
  <c r="AK5" i="153"/>
  <c r="Q58" i="153"/>
  <c r="Q57" i="153"/>
  <c r="Q56" i="153"/>
  <c r="Q55" i="153"/>
  <c r="Q54" i="153"/>
  <c r="Q51" i="153"/>
  <c r="Q50" i="153"/>
  <c r="Q49" i="153"/>
  <c r="Q48" i="153"/>
  <c r="Q47" i="153"/>
  <c r="Q44" i="153"/>
  <c r="Q43" i="153"/>
  <c r="Q42" i="153"/>
  <c r="Q41" i="153"/>
  <c r="Q40" i="153"/>
  <c r="Q37" i="153"/>
  <c r="Q36" i="153"/>
  <c r="Q35" i="153"/>
  <c r="Q34" i="153"/>
  <c r="Q9" i="153"/>
  <c r="Q8" i="153"/>
  <c r="Q7" i="153"/>
  <c r="Q6" i="153"/>
  <c r="Q5" i="153"/>
  <c r="Q16" i="153"/>
  <c r="Q15" i="153"/>
  <c r="Q14" i="153"/>
  <c r="Q13" i="153"/>
  <c r="Q12" i="153"/>
  <c r="Q23" i="153"/>
  <c r="Q22" i="153"/>
  <c r="Q21" i="153"/>
  <c r="Q20" i="153"/>
  <c r="Q19" i="153"/>
  <c r="Q30" i="153"/>
  <c r="Q29" i="153"/>
  <c r="Q28" i="153"/>
  <c r="Q27" i="153"/>
  <c r="Q26" i="153"/>
  <c r="I9" i="164" l="1"/>
  <c r="BT9" i="164" s="1"/>
  <c r="BF15" i="164"/>
  <c r="I57" i="164" s="1"/>
  <c r="M59" i="164" s="1"/>
  <c r="BF51" i="164"/>
  <c r="AY57" i="164" s="1"/>
  <c r="CA57" i="164" s="1"/>
  <c r="AK15" i="164"/>
  <c r="I39" i="164" s="1"/>
  <c r="BU39" i="164" s="1"/>
  <c r="CD9" i="164"/>
  <c r="H22" i="164"/>
  <c r="CL21" i="164" s="1"/>
  <c r="O34" i="164"/>
  <c r="CM33" i="164" s="1"/>
  <c r="AD15" i="164"/>
  <c r="I33" i="164" s="1"/>
  <c r="K35" i="164" s="1"/>
  <c r="H34" i="164"/>
  <c r="CL33" i="164" s="1"/>
  <c r="AD9" i="164"/>
  <c r="B33" i="164" s="1"/>
  <c r="AC40" i="164"/>
  <c r="CO39" i="164" s="1"/>
  <c r="AK27" i="164"/>
  <c r="BX27" i="164" s="1"/>
  <c r="O22" i="164"/>
  <c r="CM21" i="164" s="1"/>
  <c r="P15" i="164"/>
  <c r="I21" i="164" s="1"/>
  <c r="AR33" i="164"/>
  <c r="BY33" i="164" s="1"/>
  <c r="H58" i="164"/>
  <c r="CL57" i="164" s="1"/>
  <c r="BF9" i="164"/>
  <c r="B57" i="164" s="1"/>
  <c r="H52" i="164"/>
  <c r="CL51" i="164" s="1"/>
  <c r="AY9" i="164"/>
  <c r="B51" i="164" s="1"/>
  <c r="F53" i="164" s="1"/>
  <c r="BM51" i="164"/>
  <c r="CB51" i="164" s="1"/>
  <c r="BF45" i="164"/>
  <c r="AR57" i="164" s="1"/>
  <c r="AV59" i="164" s="1"/>
  <c r="BM15" i="164"/>
  <c r="I63" i="164" s="1"/>
  <c r="BU63" i="164" s="1"/>
  <c r="AD27" i="164"/>
  <c r="BW27" i="164" s="1"/>
  <c r="H64" i="164"/>
  <c r="CL63" i="164" s="1"/>
  <c r="BM9" i="164"/>
  <c r="B63" i="164" s="1"/>
  <c r="F65" i="164" s="1"/>
  <c r="AY39" i="164"/>
  <c r="AK51" i="164" s="1"/>
  <c r="AO53" i="164" s="1"/>
  <c r="AR39" i="164"/>
  <c r="AK45" i="164" s="1"/>
  <c r="AM46" i="164" s="1"/>
  <c r="BM21" i="164"/>
  <c r="P63" i="164" s="1"/>
  <c r="T64" i="164" s="1"/>
  <c r="AK33" i="164"/>
  <c r="AD39" i="164" s="1"/>
  <c r="AF41" i="164" s="1"/>
  <c r="BM33" i="164"/>
  <c r="AD63" i="164" s="1"/>
  <c r="AH65" i="164" s="1"/>
  <c r="AY45" i="164"/>
  <c r="AR51" i="164" s="1"/>
  <c r="AV52" i="164" s="1"/>
  <c r="AR15" i="164"/>
  <c r="I45" i="164" s="1"/>
  <c r="P9" i="164"/>
  <c r="BM45" i="164"/>
  <c r="CB45" i="164" s="1"/>
  <c r="AY27" i="164"/>
  <c r="BZ27" i="164" s="1"/>
  <c r="AR9" i="164"/>
  <c r="BM57" i="164"/>
  <c r="BF63" i="164" s="1"/>
  <c r="BF33" i="164"/>
  <c r="CA33" i="164" s="1"/>
  <c r="AR27" i="164"/>
  <c r="W45" i="164" s="1"/>
  <c r="AA47" i="164" s="1"/>
  <c r="AK21" i="164"/>
  <c r="P39" i="164" s="1"/>
  <c r="T40" i="164" s="1"/>
  <c r="BF27" i="164"/>
  <c r="CA27" i="164" s="1"/>
  <c r="AY33" i="164"/>
  <c r="AD51" i="164" s="1"/>
  <c r="AF53" i="164" s="1"/>
  <c r="AK9" i="164"/>
  <c r="BM27" i="164"/>
  <c r="W63" i="164" s="1"/>
  <c r="AY15" i="164"/>
  <c r="I51" i="164" s="1"/>
  <c r="K52" i="164" s="1"/>
  <c r="AR21" i="164"/>
  <c r="P45" i="164" s="1"/>
  <c r="BF39" i="164"/>
  <c r="CA39" i="164" s="1"/>
  <c r="W15" i="164"/>
  <c r="I27" i="164" s="1"/>
  <c r="BU27" i="164" s="1"/>
  <c r="W21" i="164"/>
  <c r="BV21" i="164" s="1"/>
  <c r="CM15" i="164"/>
  <c r="AD6" i="164"/>
  <c r="BW6" i="164" s="1"/>
  <c r="W12" i="164"/>
  <c r="I24" i="164" s="1"/>
  <c r="M25" i="164" s="1"/>
  <c r="BF36" i="164"/>
  <c r="CA36" i="164" s="1"/>
  <c r="CK39" i="164"/>
  <c r="BM39" i="164"/>
  <c r="CB39" i="164" s="1"/>
  <c r="CO21" i="164"/>
  <c r="AD21" i="164"/>
  <c r="P33" i="164" s="1"/>
  <c r="W9" i="164"/>
  <c r="B27" i="164" s="1"/>
  <c r="D29" i="164" s="1"/>
  <c r="AY6" i="164"/>
  <c r="B48" i="164" s="1"/>
  <c r="F50" i="164" s="1"/>
  <c r="BF12" i="164"/>
  <c r="I54" i="164" s="1"/>
  <c r="CR21" i="164"/>
  <c r="BF21" i="164"/>
  <c r="CA21" i="164" s="1"/>
  <c r="CS21" i="164"/>
  <c r="AK12" i="164"/>
  <c r="BX12" i="164" s="1"/>
  <c r="AR6" i="164"/>
  <c r="B42" i="164" s="1"/>
  <c r="D43" i="164" s="1"/>
  <c r="BF48" i="164"/>
  <c r="AY54" i="164" s="1"/>
  <c r="BC55" i="164" s="1"/>
  <c r="AR30" i="164"/>
  <c r="AD42" i="164" s="1"/>
  <c r="W18" i="164"/>
  <c r="P24" i="164" s="1"/>
  <c r="T25" i="164" s="1"/>
  <c r="AY18" i="164"/>
  <c r="P48" i="164" s="1"/>
  <c r="BM12" i="164"/>
  <c r="I60" i="164" s="1"/>
  <c r="BU60" i="164" s="1"/>
  <c r="AK24" i="164"/>
  <c r="W36" i="164" s="1"/>
  <c r="AA37" i="164" s="1"/>
  <c r="AY24" i="164"/>
  <c r="W48" i="164" s="1"/>
  <c r="Y50" i="164" s="1"/>
  <c r="CJ18" i="164"/>
  <c r="CP27" i="164"/>
  <c r="BF6" i="164"/>
  <c r="CA6" i="164" s="1"/>
  <c r="BF42" i="164"/>
  <c r="AR54" i="164" s="1"/>
  <c r="AV55" i="164" s="1"/>
  <c r="AD12" i="164"/>
  <c r="BW12" i="164" s="1"/>
  <c r="BM24" i="164"/>
  <c r="W60" i="164" s="1"/>
  <c r="Y62" i="164" s="1"/>
  <c r="AY12" i="164"/>
  <c r="I48" i="164" s="1"/>
  <c r="BU48" i="164" s="1"/>
  <c r="CS18" i="164"/>
  <c r="BF18" i="164"/>
  <c r="CA18" i="164" s="1"/>
  <c r="P6" i="164"/>
  <c r="B18" i="164" s="1"/>
  <c r="F20" i="164" s="1"/>
  <c r="BM54" i="164"/>
  <c r="BF60" i="164" s="1"/>
  <c r="BH62" i="164" s="1"/>
  <c r="W6" i="164"/>
  <c r="BV6" i="164" s="1"/>
  <c r="CN9" i="164"/>
  <c r="CT48" i="164"/>
  <c r="AQ69" i="153"/>
  <c r="AQ71" i="153"/>
  <c r="AQ73" i="153"/>
  <c r="AQ75" i="153"/>
  <c r="AQ77" i="153"/>
  <c r="AS72" i="153"/>
  <c r="AQ68" i="153"/>
  <c r="AS69" i="153"/>
  <c r="AS71" i="153"/>
  <c r="AS73" i="153"/>
  <c r="AS75" i="153"/>
  <c r="AS77" i="153"/>
  <c r="AS70" i="153"/>
  <c r="AS76" i="153"/>
  <c r="AQ70" i="153"/>
  <c r="AQ72" i="153"/>
  <c r="AQ74" i="153"/>
  <c r="AQ76" i="153"/>
  <c r="AS68" i="153"/>
  <c r="AS74" i="153"/>
  <c r="AP69" i="153"/>
  <c r="AP70" i="153"/>
  <c r="AT70" i="153"/>
  <c r="AR72" i="153"/>
  <c r="AP73" i="153"/>
  <c r="AT73" i="153"/>
  <c r="AR75" i="153"/>
  <c r="AP77" i="153"/>
  <c r="AT77" i="153"/>
  <c r="AP68" i="153"/>
  <c r="AR68" i="153"/>
  <c r="AR69" i="153"/>
  <c r="AP71" i="153"/>
  <c r="AT71" i="153"/>
  <c r="AP74" i="153"/>
  <c r="AT74" i="153"/>
  <c r="AR76" i="153"/>
  <c r="AT68" i="153"/>
  <c r="AR74" i="153"/>
  <c r="AT76" i="153"/>
  <c r="AR70" i="153"/>
  <c r="AP72" i="153"/>
  <c r="AT72" i="153"/>
  <c r="AR73" i="153"/>
  <c r="AP75" i="153"/>
  <c r="AT75" i="153"/>
  <c r="AR77" i="153"/>
  <c r="AT69" i="153"/>
  <c r="AR71" i="153"/>
  <c r="AP76" i="153"/>
  <c r="BF30" i="164"/>
  <c r="AD54" i="164" s="1"/>
  <c r="AH56" i="164" s="1"/>
  <c r="AR36" i="164"/>
  <c r="AK42" i="164" s="1"/>
  <c r="AO44" i="164" s="1"/>
  <c r="AY42" i="164"/>
  <c r="BZ42" i="164" s="1"/>
  <c r="CR9" i="164"/>
  <c r="CH21" i="164"/>
  <c r="CS45" i="164"/>
  <c r="CG27" i="164"/>
  <c r="CK27" i="164"/>
  <c r="CI42" i="164"/>
  <c r="BF24" i="164"/>
  <c r="W54" i="164" s="1"/>
  <c r="Y55" i="164" s="1"/>
  <c r="BM18" i="164"/>
  <c r="CB18" i="164" s="1"/>
  <c r="AD18" i="164"/>
  <c r="BW18" i="164" s="1"/>
  <c r="AY36" i="164"/>
  <c r="BZ36" i="164" s="1"/>
  <c r="CP18" i="164"/>
  <c r="BM6" i="164"/>
  <c r="B60" i="164" s="1"/>
  <c r="BT60" i="164" s="1"/>
  <c r="I6" i="164"/>
  <c r="B12" i="164" s="1"/>
  <c r="F13" i="164" s="1"/>
  <c r="CH18" i="164"/>
  <c r="AR18" i="164"/>
  <c r="P42" i="164" s="1"/>
  <c r="R43" i="164" s="1"/>
  <c r="BM30" i="164"/>
  <c r="AD60" i="164" s="1"/>
  <c r="AF61" i="164" s="1"/>
  <c r="AY30" i="164"/>
  <c r="AD48" i="164" s="1"/>
  <c r="AF50" i="164" s="1"/>
  <c r="CO18" i="164"/>
  <c r="CS27" i="164"/>
  <c r="CK51" i="164"/>
  <c r="CN6" i="164"/>
  <c r="CJ9" i="164"/>
  <c r="CO12" i="164"/>
  <c r="CJ24" i="164"/>
  <c r="CD15" i="164"/>
  <c r="CQ18" i="164"/>
  <c r="CJ21" i="164"/>
  <c r="CJ30" i="164"/>
  <c r="CI33" i="164"/>
  <c r="AK6" i="164"/>
  <c r="B36" i="164" s="1"/>
  <c r="F38" i="164" s="1"/>
  <c r="CP6" i="164"/>
  <c r="CC9" i="164"/>
  <c r="CT15" i="164"/>
  <c r="CI24" i="164"/>
  <c r="CI39" i="164"/>
  <c r="CT45" i="164"/>
  <c r="CG6" i="164"/>
  <c r="CI27" i="164"/>
  <c r="CG24" i="164"/>
  <c r="CK42" i="164"/>
  <c r="CT36" i="164"/>
  <c r="CM12" i="164"/>
  <c r="CH15" i="164"/>
  <c r="CP24" i="164"/>
  <c r="CR36" i="164"/>
  <c r="CT39" i="164"/>
  <c r="CJ45" i="164"/>
  <c r="CF12" i="164"/>
  <c r="CD6" i="164"/>
  <c r="CE9" i="164"/>
  <c r="CO9" i="164"/>
  <c r="CG12" i="164"/>
  <c r="CF15" i="164"/>
  <c r="CN15" i="164"/>
  <c r="CF18" i="164"/>
  <c r="CF21" i="164"/>
  <c r="CT27" i="164"/>
  <c r="CI30" i="164"/>
  <c r="CS48" i="164"/>
  <c r="CS42" i="164"/>
  <c r="CK9" i="164"/>
  <c r="CJ15" i="164"/>
  <c r="CR24" i="164"/>
  <c r="CQ27" i="164"/>
  <c r="CK30" i="164"/>
  <c r="CE6" i="164"/>
  <c r="CL6" i="164"/>
  <c r="CT6" i="164"/>
  <c r="CI9" i="164"/>
  <c r="CS9" i="164"/>
  <c r="P12" i="164"/>
  <c r="I18" i="164" s="1"/>
  <c r="M19" i="164" s="1"/>
  <c r="AR12" i="164"/>
  <c r="I42" i="164" s="1"/>
  <c r="K43" i="164" s="1"/>
  <c r="CD12" i="164"/>
  <c r="CJ12" i="164"/>
  <c r="CS12" i="164"/>
  <c r="CR15" i="164"/>
  <c r="CT18" i="164"/>
  <c r="AR24" i="164"/>
  <c r="BY24" i="164" s="1"/>
  <c r="CK24" i="164"/>
  <c r="CH27" i="164"/>
  <c r="CS33" i="164"/>
  <c r="CJ42" i="164"/>
  <c r="CI45" i="164"/>
  <c r="CK6" i="164"/>
  <c r="CR6" i="164"/>
  <c r="CG9" i="164"/>
  <c r="CM9" i="164"/>
  <c r="CH12" i="164"/>
  <c r="CQ12" i="164"/>
  <c r="CP15" i="164"/>
  <c r="CK18" i="164"/>
  <c r="CG21" i="164"/>
  <c r="CN21" i="164"/>
  <c r="CT21" i="164"/>
  <c r="CO27" i="164"/>
  <c r="CH30" i="164"/>
  <c r="CQ33" i="164"/>
  <c r="CI6" i="164"/>
  <c r="CQ9" i="164"/>
  <c r="CK21" i="164"/>
  <c r="A6" i="164"/>
  <c r="BY6" i="164"/>
  <c r="BY12" i="164"/>
  <c r="CZ15" i="164"/>
  <c r="DJ15" i="164" s="1"/>
  <c r="B22" i="164"/>
  <c r="CC21" i="164" s="1"/>
  <c r="P25" i="164"/>
  <c r="CE24" i="164" s="1"/>
  <c r="CG30" i="164"/>
  <c r="W39" i="164"/>
  <c r="AA41" i="164" s="1"/>
  <c r="CH39" i="164"/>
  <c r="CQ39" i="164"/>
  <c r="F43" i="164"/>
  <c r="BX9" i="164"/>
  <c r="CP21" i="164"/>
  <c r="CS30" i="164"/>
  <c r="AK30" i="164"/>
  <c r="BX30" i="164" s="1"/>
  <c r="CJ36" i="164"/>
  <c r="CK54" i="164"/>
  <c r="CZ11" i="164"/>
  <c r="DJ11" i="164" s="1"/>
  <c r="B15" i="164"/>
  <c r="BZ21" i="164"/>
  <c r="CZ24" i="164"/>
  <c r="CZ28" i="164"/>
  <c r="CQ30" i="164"/>
  <c r="AK52" i="164"/>
  <c r="CH51" i="164" s="1"/>
  <c r="BA59" i="164"/>
  <c r="AY64" i="164"/>
  <c r="CJ63" i="164" s="1"/>
  <c r="CC6" i="164"/>
  <c r="CB9" i="164"/>
  <c r="CA15" i="164"/>
  <c r="BY21" i="164"/>
  <c r="CJ48" i="164"/>
  <c r="F49" i="164"/>
  <c r="W52" i="164"/>
  <c r="CF51" i="164" s="1"/>
  <c r="CT57" i="164"/>
  <c r="AY63" i="164"/>
  <c r="BC65" i="164" s="1"/>
  <c r="A42" i="164"/>
  <c r="CZ30" i="164"/>
  <c r="B43" i="164"/>
  <c r="CC42" i="164" s="1"/>
  <c r="CQ6" i="164"/>
  <c r="I49" i="164"/>
  <c r="CD48" i="164" s="1"/>
  <c r="CR12" i="164"/>
  <c r="O40" i="164"/>
  <c r="CM39" i="164" s="1"/>
  <c r="CG15" i="164"/>
  <c r="V37" i="164"/>
  <c r="CN36" i="164" s="1"/>
  <c r="AK18" i="164"/>
  <c r="AJ58" i="164"/>
  <c r="CP57" i="164" s="1"/>
  <c r="CJ33" i="164"/>
  <c r="AQ49" i="164"/>
  <c r="CQ48" i="164" s="1"/>
  <c r="CI36" i="164"/>
  <c r="AQ61" i="164"/>
  <c r="CQ60" i="164" s="1"/>
  <c r="BM36" i="164"/>
  <c r="CK36" i="164"/>
  <c r="AK57" i="164"/>
  <c r="CJ51" i="164"/>
  <c r="BE58" i="164"/>
  <c r="CS57" i="164" s="1"/>
  <c r="A36" i="164"/>
  <c r="CZ13" i="164"/>
  <c r="DJ13" i="164" s="1"/>
  <c r="CZ29" i="164"/>
  <c r="A60" i="164"/>
  <c r="CZ33" i="164"/>
  <c r="CE12" i="164"/>
  <c r="O25" i="164"/>
  <c r="CM24" i="164" s="1"/>
  <c r="M41" i="164"/>
  <c r="AH40" i="164"/>
  <c r="BX39" i="164"/>
  <c r="AH41" i="164"/>
  <c r="CT33" i="164"/>
  <c r="AD64" i="164"/>
  <c r="CG63" i="164" s="1"/>
  <c r="AK55" i="164"/>
  <c r="CH54" i="164" s="1"/>
  <c r="CS36" i="164"/>
  <c r="CS39" i="164"/>
  <c r="AK58" i="164"/>
  <c r="CH57" i="164" s="1"/>
  <c r="CB57" i="164"/>
  <c r="BL64" i="164"/>
  <c r="CT63" i="164" s="1"/>
  <c r="CK57" i="164"/>
  <c r="B21" i="164"/>
  <c r="BU9" i="164"/>
  <c r="B64" i="164"/>
  <c r="CC63" i="164" s="1"/>
  <c r="CT9" i="164"/>
  <c r="D65" i="164"/>
  <c r="M49" i="164"/>
  <c r="P49" i="164"/>
  <c r="CE48" i="164" s="1"/>
  <c r="CR18" i="164"/>
  <c r="AR49" i="164"/>
  <c r="CI48" i="164" s="1"/>
  <c r="CR42" i="164"/>
  <c r="CT42" i="164"/>
  <c r="AR61" i="164"/>
  <c r="CI60" i="164" s="1"/>
  <c r="BM42" i="164"/>
  <c r="BE61" i="164"/>
  <c r="CS60" i="164" s="1"/>
  <c r="BM48" i="164"/>
  <c r="CK48" i="164"/>
  <c r="CS51" i="164"/>
  <c r="AY58" i="164"/>
  <c r="CJ57" i="164" s="1"/>
  <c r="CZ14" i="164"/>
  <c r="DJ14" i="164" s="1"/>
  <c r="CO6" i="164"/>
  <c r="A12" i="164"/>
  <c r="O28" i="164"/>
  <c r="CM27" i="164" s="1"/>
  <c r="BT48" i="164"/>
  <c r="D49" i="164"/>
  <c r="CP12" i="164"/>
  <c r="BX15" i="164"/>
  <c r="CQ15" i="164"/>
  <c r="BZ6" i="164"/>
  <c r="CF9" i="164"/>
  <c r="CT12" i="164"/>
  <c r="CI15" i="164"/>
  <c r="CG18" i="164"/>
  <c r="BX24" i="164"/>
  <c r="CQ24" i="164"/>
  <c r="R25" i="164"/>
  <c r="R26" i="164"/>
  <c r="CR30" i="164"/>
  <c r="BX33" i="164"/>
  <c r="CH33" i="164"/>
  <c r="B40" i="164"/>
  <c r="CC39" i="164" s="1"/>
  <c r="AD40" i="164"/>
  <c r="CG39" i="164" s="1"/>
  <c r="O64" i="164"/>
  <c r="CM63" i="164" s="1"/>
  <c r="CK15" i="164"/>
  <c r="CE18" i="164"/>
  <c r="V25" i="164"/>
  <c r="CN24" i="164" s="1"/>
  <c r="V49" i="164"/>
  <c r="CN48" i="164" s="1"/>
  <c r="CI18" i="164"/>
  <c r="AD37" i="164"/>
  <c r="CG36" i="164" s="1"/>
  <c r="CP30" i="164"/>
  <c r="AD61" i="164"/>
  <c r="CG60" i="164" s="1"/>
  <c r="CT30" i="164"/>
  <c r="D50" i="164"/>
  <c r="H31" i="164"/>
  <c r="CL30" i="164" s="1"/>
  <c r="CF6" i="164"/>
  <c r="H55" i="164"/>
  <c r="CL54" i="164" s="1"/>
  <c r="CJ6" i="164"/>
  <c r="F52" i="164"/>
  <c r="BT51" i="164"/>
  <c r="D52" i="164"/>
  <c r="H46" i="164"/>
  <c r="CL45" i="164" s="1"/>
  <c r="CH9" i="164"/>
  <c r="O49" i="164"/>
  <c r="CM48" i="164" s="1"/>
  <c r="CI12" i="164"/>
  <c r="I34" i="164"/>
  <c r="CD33" i="164" s="1"/>
  <c r="CO15" i="164"/>
  <c r="CS15" i="164"/>
  <c r="I58" i="164"/>
  <c r="CD57" i="164" s="1"/>
  <c r="W31" i="164"/>
  <c r="CF30" i="164" s="1"/>
  <c r="CO24" i="164"/>
  <c r="W55" i="164"/>
  <c r="CF54" i="164" s="1"/>
  <c r="CS24" i="164"/>
  <c r="AK43" i="164"/>
  <c r="CH42" i="164" s="1"/>
  <c r="CQ36" i="164"/>
  <c r="B16" i="164"/>
  <c r="CC15" i="164" s="1"/>
  <c r="CL9" i="164"/>
  <c r="T52" i="164"/>
  <c r="R53" i="164"/>
  <c r="T53" i="164"/>
  <c r="R52" i="164"/>
  <c r="V52" i="164"/>
  <c r="CN51" i="164" s="1"/>
  <c r="CI21" i="164"/>
  <c r="AC31" i="164"/>
  <c r="CO30" i="164" s="1"/>
  <c r="AD24" i="164"/>
  <c r="AC43" i="164"/>
  <c r="CO42" i="164" s="1"/>
  <c r="CH24" i="164"/>
  <c r="Y65" i="164"/>
  <c r="AA64" i="164"/>
  <c r="AA65" i="164"/>
  <c r="Y64" i="164"/>
  <c r="BW63" i="164"/>
  <c r="AC34" i="164"/>
  <c r="CO33" i="164" s="1"/>
  <c r="CF27" i="164"/>
  <c r="AC58" i="164"/>
  <c r="CO57" i="164" s="1"/>
  <c r="CJ27" i="164"/>
  <c r="AX64" i="164"/>
  <c r="CR63" i="164" s="1"/>
  <c r="CK45" i="164"/>
  <c r="BC58" i="164"/>
  <c r="BC59" i="164"/>
  <c r="B19" i="164"/>
  <c r="CC18" i="164" s="1"/>
  <c r="CZ9" i="164"/>
  <c r="DJ9" i="164" s="1"/>
  <c r="CZ10" i="164"/>
  <c r="DJ10" i="164" s="1"/>
  <c r="CZ17" i="164"/>
  <c r="DJ17" i="164" s="1"/>
  <c r="A18" i="164"/>
  <c r="BV18" i="164"/>
  <c r="P54" i="164"/>
  <c r="CH6" i="164"/>
  <c r="CS6" i="164"/>
  <c r="CK12" i="164"/>
  <c r="I25" i="164"/>
  <c r="CD24" i="164" s="1"/>
  <c r="T26" i="164"/>
  <c r="CR33" i="164"/>
  <c r="P46" i="164"/>
  <c r="CE45" i="164" s="1"/>
  <c r="K50" i="164"/>
  <c r="W57" i="164"/>
  <c r="BA58" i="164"/>
  <c r="M58" i="164"/>
  <c r="BU57" i="164"/>
  <c r="R47" i="164"/>
  <c r="T46" i="164"/>
  <c r="T47" i="164"/>
  <c r="CG33" i="164"/>
  <c r="AJ40" i="164"/>
  <c r="CP39" i="164" s="1"/>
  <c r="AO46" i="164"/>
  <c r="CJ39" i="164"/>
  <c r="AQ58" i="164"/>
  <c r="CQ57" i="164" s="1"/>
  <c r="CT54" i="164"/>
  <c r="BF61" i="164"/>
  <c r="CK60" i="164" s="1"/>
  <c r="BZ9" i="164"/>
  <c r="CZ12" i="164"/>
  <c r="DJ12" i="164" s="1"/>
  <c r="CZ16" i="164"/>
  <c r="DJ16" i="164" s="1"/>
  <c r="CB21" i="164"/>
  <c r="A24" i="164"/>
  <c r="BZ24" i="164"/>
  <c r="CB27" i="164"/>
  <c r="CZ32" i="164"/>
  <c r="AA49" i="164"/>
  <c r="CA51" i="164"/>
  <c r="K59" i="164"/>
  <c r="CB60" i="164"/>
  <c r="BV63" i="164"/>
  <c r="T65" i="164"/>
  <c r="AA50" i="164"/>
  <c r="BW48" i="164"/>
  <c r="AV56" i="164"/>
  <c r="CZ31" i="164"/>
  <c r="BV45" i="164"/>
  <c r="R46" i="164"/>
  <c r="Y49" i="164"/>
  <c r="AR52" i="164"/>
  <c r="CI51" i="164" s="1"/>
  <c r="AT56" i="164"/>
  <c r="BJ61" i="164"/>
  <c r="R65" i="164"/>
  <c r="AJ64" i="164"/>
  <c r="CP63" i="164" s="1"/>
  <c r="CH36" i="164"/>
  <c r="BW15" i="164" l="1"/>
  <c r="M34" i="164"/>
  <c r="K34" i="164"/>
  <c r="BU33" i="164"/>
  <c r="M35" i="164"/>
  <c r="D53" i="164"/>
  <c r="D16" i="164"/>
  <c r="D17" i="164"/>
  <c r="F16" i="164"/>
  <c r="F17" i="164"/>
  <c r="K58" i="164"/>
  <c r="AR63" i="164"/>
  <c r="K64" i="164"/>
  <c r="K65" i="164"/>
  <c r="M65" i="164"/>
  <c r="CB15" i="164"/>
  <c r="M64" i="164"/>
  <c r="BW21" i="164"/>
  <c r="AO52" i="164"/>
  <c r="AM53" i="164"/>
  <c r="AM52" i="164"/>
  <c r="BY51" i="164"/>
  <c r="BZ39" i="164"/>
  <c r="P57" i="164"/>
  <c r="AF40" i="164"/>
  <c r="BW9" i="164"/>
  <c r="M53" i="164"/>
  <c r="M52" i="164"/>
  <c r="K53" i="164"/>
  <c r="BU51" i="164"/>
  <c r="BZ15" i="164"/>
  <c r="AF64" i="164"/>
  <c r="CB33" i="164"/>
  <c r="AV58" i="164"/>
  <c r="BZ57" i="164"/>
  <c r="AT59" i="164"/>
  <c r="AT58" i="164"/>
  <c r="CA45" i="164"/>
  <c r="CA9" i="164"/>
  <c r="P27" i="164"/>
  <c r="R28" i="164" s="1"/>
  <c r="BT63" i="164"/>
  <c r="F64" i="164"/>
  <c r="D64" i="164"/>
  <c r="BH61" i="164"/>
  <c r="CA54" i="164"/>
  <c r="BC56" i="164"/>
  <c r="AK54" i="164"/>
  <c r="AM56" i="164" s="1"/>
  <c r="BZ12" i="164"/>
  <c r="B24" i="164"/>
  <c r="F25" i="164" s="1"/>
  <c r="B30" i="164"/>
  <c r="BT30" i="164" s="1"/>
  <c r="BZ18" i="164"/>
  <c r="AM44" i="164"/>
  <c r="AM43" i="164"/>
  <c r="BY42" i="164"/>
  <c r="AO43" i="164"/>
  <c r="R44" i="164"/>
  <c r="CA30" i="164"/>
  <c r="F37" i="164"/>
  <c r="CB54" i="164"/>
  <c r="BA55" i="164"/>
  <c r="BA56" i="164"/>
  <c r="CA48" i="164"/>
  <c r="BY39" i="164"/>
  <c r="AK63" i="164"/>
  <c r="AM65" i="164" s="1"/>
  <c r="AH64" i="164"/>
  <c r="BX63" i="164"/>
  <c r="AF65" i="164"/>
  <c r="BX51" i="164"/>
  <c r="AH53" i="164"/>
  <c r="AF52" i="164"/>
  <c r="BZ33" i="164"/>
  <c r="AD45" i="164"/>
  <c r="BY30" i="164"/>
  <c r="W51" i="164"/>
  <c r="W33" i="164"/>
  <c r="AA34" i="164" s="1"/>
  <c r="Y38" i="164"/>
  <c r="Y37" i="164"/>
  <c r="BW36" i="164"/>
  <c r="AA38" i="164"/>
  <c r="AA61" i="164"/>
  <c r="Y61" i="164"/>
  <c r="CB24" i="164"/>
  <c r="M40" i="164"/>
  <c r="K41" i="164"/>
  <c r="K40" i="164"/>
  <c r="BY15" i="164"/>
  <c r="CA12" i="164"/>
  <c r="K26" i="164"/>
  <c r="M26" i="164"/>
  <c r="BU24" i="164"/>
  <c r="K25" i="164"/>
  <c r="BV12" i="164"/>
  <c r="M29" i="164"/>
  <c r="K29" i="164"/>
  <c r="K28" i="164"/>
  <c r="M28" i="164"/>
  <c r="BV15" i="164"/>
  <c r="F29" i="164"/>
  <c r="BV9" i="164"/>
  <c r="B39" i="164"/>
  <c r="D40" i="164" s="1"/>
  <c r="BY9" i="164"/>
  <c r="B45" i="164"/>
  <c r="F47" i="164" s="1"/>
  <c r="D44" i="164"/>
  <c r="BT42" i="164"/>
  <c r="F44" i="164"/>
  <c r="D20" i="164"/>
  <c r="BU6" i="164"/>
  <c r="F19" i="164"/>
  <c r="BT18" i="164"/>
  <c r="D19" i="164"/>
  <c r="BU15" i="164"/>
  <c r="AM47" i="164"/>
  <c r="AO47" i="164"/>
  <c r="BY45" i="164"/>
  <c r="R64" i="164"/>
  <c r="K22" i="164"/>
  <c r="BZ51" i="164"/>
  <c r="AT53" i="164"/>
  <c r="AV53" i="164"/>
  <c r="AT52" i="164"/>
  <c r="BZ45" i="164"/>
  <c r="BA65" i="164"/>
  <c r="AK48" i="164"/>
  <c r="AM50" i="164" s="1"/>
  <c r="AD57" i="164"/>
  <c r="AH59" i="164" s="1"/>
  <c r="Y46" i="164"/>
  <c r="AA46" i="164"/>
  <c r="Y47" i="164"/>
  <c r="BW45" i="164"/>
  <c r="BY27" i="164"/>
  <c r="BX21" i="164"/>
  <c r="R41" i="164"/>
  <c r="T41" i="164"/>
  <c r="BV39" i="164"/>
  <c r="R40" i="164"/>
  <c r="AH52" i="164"/>
  <c r="AM58" i="164"/>
  <c r="AM59" i="164"/>
  <c r="BT27" i="164"/>
  <c r="F28" i="164"/>
  <c r="D28" i="164"/>
  <c r="AF55" i="164"/>
  <c r="AH55" i="164"/>
  <c r="BZ30" i="164"/>
  <c r="AH49" i="164"/>
  <c r="F61" i="164"/>
  <c r="D62" i="164"/>
  <c r="I36" i="164"/>
  <c r="K37" i="164" s="1"/>
  <c r="BV24" i="164"/>
  <c r="AO55" i="164"/>
  <c r="BY54" i="164"/>
  <c r="K61" i="164"/>
  <c r="CB12" i="164"/>
  <c r="K62" i="164"/>
  <c r="M61" i="164"/>
  <c r="M62" i="164"/>
  <c r="F62" i="164"/>
  <c r="CB6" i="164"/>
  <c r="D61" i="164"/>
  <c r="AH50" i="164"/>
  <c r="B54" i="164"/>
  <c r="BT54" i="164" s="1"/>
  <c r="BZ54" i="164"/>
  <c r="CA42" i="164"/>
  <c r="AT55" i="164"/>
  <c r="I30" i="164"/>
  <c r="BW60" i="164"/>
  <c r="AA62" i="164"/>
  <c r="K49" i="164"/>
  <c r="M50" i="164"/>
  <c r="AS78" i="153"/>
  <c r="AU75" i="153"/>
  <c r="BJ62" i="164"/>
  <c r="D26" i="164"/>
  <c r="D25" i="164"/>
  <c r="F26" i="164"/>
  <c r="AR78" i="153"/>
  <c r="BX54" i="164"/>
  <c r="CW48" i="164"/>
  <c r="Y41" i="164"/>
  <c r="CA63" i="164"/>
  <c r="AF49" i="164"/>
  <c r="AU72" i="153"/>
  <c r="AT78" i="153"/>
  <c r="AP78" i="153"/>
  <c r="BX48" i="164"/>
  <c r="BT6" i="164"/>
  <c r="AR48" i="164"/>
  <c r="AV50" i="164" s="1"/>
  <c r="AU77" i="153"/>
  <c r="AQ78" i="153"/>
  <c r="AU74" i="153"/>
  <c r="AU76" i="153"/>
  <c r="AU68" i="153"/>
  <c r="AU70" i="153"/>
  <c r="AU71" i="153"/>
  <c r="AU73" i="153"/>
  <c r="AU69" i="153"/>
  <c r="AF56" i="164"/>
  <c r="BY36" i="164"/>
  <c r="W42" i="164"/>
  <c r="AA43" i="164" s="1"/>
  <c r="BC64" i="164"/>
  <c r="D38" i="164"/>
  <c r="BX6" i="164"/>
  <c r="T28" i="164"/>
  <c r="CW18" i="164"/>
  <c r="BA64" i="164"/>
  <c r="D37" i="164"/>
  <c r="Y56" i="164"/>
  <c r="AA55" i="164"/>
  <c r="BW54" i="164"/>
  <c r="CA24" i="164"/>
  <c r="AA56" i="164"/>
  <c r="P60" i="164"/>
  <c r="T62" i="164" s="1"/>
  <c r="P30" i="164"/>
  <c r="T31" i="164" s="1"/>
  <c r="D14" i="164"/>
  <c r="F14" i="164"/>
  <c r="D13" i="164"/>
  <c r="BT12" i="164"/>
  <c r="AH62" i="164"/>
  <c r="T44" i="164"/>
  <c r="T43" i="164"/>
  <c r="BV42" i="164"/>
  <c r="BY18" i="164"/>
  <c r="AH61" i="164"/>
  <c r="CB30" i="164"/>
  <c r="AF62" i="164"/>
  <c r="BX60" i="164"/>
  <c r="CW45" i="164"/>
  <c r="CV30" i="164"/>
  <c r="BT36" i="164"/>
  <c r="CV6" i="164"/>
  <c r="AD36" i="164"/>
  <c r="BX36" i="164" s="1"/>
  <c r="CV24" i="164"/>
  <c r="BU12" i="164"/>
  <c r="CW63" i="164"/>
  <c r="CW42" i="164"/>
  <c r="M43" i="164"/>
  <c r="CV21" i="164"/>
  <c r="CW9" i="164"/>
  <c r="CW12" i="164"/>
  <c r="CV63" i="164"/>
  <c r="M44" i="164"/>
  <c r="CV12" i="164"/>
  <c r="CV51" i="164"/>
  <c r="K19" i="164"/>
  <c r="AA40" i="164"/>
  <c r="CW57" i="164"/>
  <c r="CW39" i="164"/>
  <c r="BU42" i="164"/>
  <c r="BU18" i="164"/>
  <c r="CW33" i="164"/>
  <c r="CW36" i="164"/>
  <c r="CW24" i="164"/>
  <c r="CW15" i="164"/>
  <c r="K44" i="164"/>
  <c r="CV57" i="164"/>
  <c r="CW21" i="164"/>
  <c r="CV45" i="164"/>
  <c r="M20" i="164"/>
  <c r="CV27" i="164"/>
  <c r="CW51" i="164"/>
  <c r="K20" i="164"/>
  <c r="BW39" i="164"/>
  <c r="Y40" i="164"/>
  <c r="CV33" i="164"/>
  <c r="CV60" i="164"/>
  <c r="CV54" i="164"/>
  <c r="CW60" i="164"/>
  <c r="CV9" i="164"/>
  <c r="CV48" i="164"/>
  <c r="BT15" i="164"/>
  <c r="CV36" i="164"/>
  <c r="AH47" i="164"/>
  <c r="Y53" i="164"/>
  <c r="AA52" i="164"/>
  <c r="AA53" i="164"/>
  <c r="Y52" i="164"/>
  <c r="BW51" i="164"/>
  <c r="AH44" i="164"/>
  <c r="AF44" i="164"/>
  <c r="BX42" i="164"/>
  <c r="AF43" i="164"/>
  <c r="AH43" i="164"/>
  <c r="K56" i="164"/>
  <c r="M56" i="164"/>
  <c r="M55" i="164"/>
  <c r="BU54" i="164"/>
  <c r="K55" i="164"/>
  <c r="M46" i="164"/>
  <c r="BU45" i="164"/>
  <c r="K47" i="164"/>
  <c r="M47" i="164"/>
  <c r="K46" i="164"/>
  <c r="AR60" i="164"/>
  <c r="CB42" i="164"/>
  <c r="T56" i="164"/>
  <c r="BV54" i="164"/>
  <c r="R56" i="164"/>
  <c r="R55" i="164"/>
  <c r="T55" i="164"/>
  <c r="BV48" i="164"/>
  <c r="R50" i="164"/>
  <c r="T50" i="164"/>
  <c r="T49" i="164"/>
  <c r="R49" i="164"/>
  <c r="CV42" i="164"/>
  <c r="CW54" i="164"/>
  <c r="CV39" i="164"/>
  <c r="AA58" i="164"/>
  <c r="AA59" i="164"/>
  <c r="BW57" i="164"/>
  <c r="Y59" i="164"/>
  <c r="Y58" i="164"/>
  <c r="R59" i="164"/>
  <c r="T58" i="164"/>
  <c r="T59" i="164"/>
  <c r="R58" i="164"/>
  <c r="BV57" i="164"/>
  <c r="D22" i="164"/>
  <c r="D23" i="164"/>
  <c r="F22" i="164"/>
  <c r="BT21" i="164"/>
  <c r="F23" i="164"/>
  <c r="W30" i="164"/>
  <c r="BW24" i="164"/>
  <c r="AV64" i="164"/>
  <c r="AT65" i="164"/>
  <c r="AT64" i="164"/>
  <c r="AV65" i="164"/>
  <c r="BZ63" i="164"/>
  <c r="CB36" i="164"/>
  <c r="AK60" i="164"/>
  <c r="M23" i="164"/>
  <c r="M22" i="164"/>
  <c r="K23" i="164"/>
  <c r="D47" i="164"/>
  <c r="F46" i="164"/>
  <c r="BT45" i="164"/>
  <c r="D46" i="164"/>
  <c r="AY60" i="164"/>
  <c r="CB48" i="164"/>
  <c r="BJ64" i="164"/>
  <c r="CB63" i="164"/>
  <c r="BH65" i="164"/>
  <c r="BH64" i="164"/>
  <c r="BJ65" i="164"/>
  <c r="R35" i="164"/>
  <c r="T35" i="164"/>
  <c r="R34" i="164"/>
  <c r="T34" i="164"/>
  <c r="BV33" i="164"/>
  <c r="AO58" i="164"/>
  <c r="BY57" i="164"/>
  <c r="AO59" i="164"/>
  <c r="BX18" i="164"/>
  <c r="P36" i="164"/>
  <c r="CW30" i="164"/>
  <c r="CV18" i="164"/>
  <c r="CV15" i="164"/>
  <c r="CW6" i="164"/>
  <c r="CU51" i="164" l="1"/>
  <c r="Y35" i="164"/>
  <c r="BW33" i="164"/>
  <c r="Y34" i="164"/>
  <c r="AA35" i="164"/>
  <c r="AF47" i="164"/>
  <c r="AF46" i="164"/>
  <c r="BX45" i="164"/>
  <c r="AH46" i="164"/>
  <c r="CU9" i="164"/>
  <c r="T29" i="164"/>
  <c r="V28" i="164" s="1"/>
  <c r="CN27" i="164" s="1"/>
  <c r="CW27" i="164" s="1"/>
  <c r="BV27" i="164"/>
  <c r="R29" i="164"/>
  <c r="BY63" i="164"/>
  <c r="AO65" i="164"/>
  <c r="AO64" i="164"/>
  <c r="AM64" i="164"/>
  <c r="AM49" i="164"/>
  <c r="AO49" i="164"/>
  <c r="AO50" i="164"/>
  <c r="BY48" i="164"/>
  <c r="AT49" i="164"/>
  <c r="AT50" i="164"/>
  <c r="AV49" i="164"/>
  <c r="BZ48" i="164"/>
  <c r="AO56" i="164"/>
  <c r="AM55" i="164"/>
  <c r="BT24" i="164"/>
  <c r="D31" i="164"/>
  <c r="F31" i="164"/>
  <c r="F32" i="164"/>
  <c r="D32" i="164"/>
  <c r="DA10" i="164"/>
  <c r="BT39" i="164"/>
  <c r="D41" i="164"/>
  <c r="F40" i="164"/>
  <c r="F41" i="164"/>
  <c r="CU15" i="164"/>
  <c r="BU21" i="164"/>
  <c r="CU21" i="164" s="1"/>
  <c r="CU24" i="164"/>
  <c r="CY51" i="164"/>
  <c r="DA25" i="164"/>
  <c r="AH58" i="164"/>
  <c r="BX57" i="164"/>
  <c r="AF58" i="164"/>
  <c r="AF59" i="164"/>
  <c r="DG54" i="164"/>
  <c r="CU45" i="164"/>
  <c r="CU27" i="164"/>
  <c r="CX33" i="164"/>
  <c r="CU39" i="164"/>
  <c r="CX51" i="164"/>
  <c r="DB31" i="164"/>
  <c r="DC31" i="164" s="1"/>
  <c r="BT57" i="164"/>
  <c r="F59" i="164"/>
  <c r="D59" i="164"/>
  <c r="D58" i="164"/>
  <c r="F58" i="164"/>
  <c r="CX45" i="164"/>
  <c r="DB30" i="164"/>
  <c r="CY45" i="164"/>
  <c r="DA30" i="164"/>
  <c r="DA29" i="164"/>
  <c r="DB32" i="164"/>
  <c r="F35" i="164"/>
  <c r="BT33" i="164"/>
  <c r="CU33" i="164" s="1"/>
  <c r="F34" i="164"/>
  <c r="D35" i="164"/>
  <c r="D34" i="164"/>
  <c r="DG60" i="164"/>
  <c r="CU6" i="164"/>
  <c r="DG48" i="164"/>
  <c r="CX57" i="164"/>
  <c r="CY21" i="164"/>
  <c r="M38" i="164"/>
  <c r="K38" i="164"/>
  <c r="BU36" i="164"/>
  <c r="M37" i="164"/>
  <c r="CU12" i="164"/>
  <c r="D55" i="164"/>
  <c r="F55" i="164"/>
  <c r="D56" i="164"/>
  <c r="F56" i="164"/>
  <c r="M31" i="164"/>
  <c r="K32" i="164"/>
  <c r="BU30" i="164"/>
  <c r="M32" i="164"/>
  <c r="K31" i="164"/>
  <c r="DG42" i="164"/>
  <c r="AU78" i="153"/>
  <c r="CU18" i="164"/>
  <c r="AA44" i="164"/>
  <c r="Y44" i="164"/>
  <c r="Y43" i="164"/>
  <c r="BW42" i="164"/>
  <c r="CU42" i="164" s="1"/>
  <c r="R61" i="164"/>
  <c r="BV60" i="164"/>
  <c r="R62" i="164"/>
  <c r="T61" i="164"/>
  <c r="BV30" i="164"/>
  <c r="R32" i="164"/>
  <c r="R31" i="164"/>
  <c r="T32" i="164"/>
  <c r="CX24" i="164"/>
  <c r="DG6" i="164"/>
  <c r="DA12" i="164"/>
  <c r="CU63" i="164"/>
  <c r="DG12" i="164"/>
  <c r="CY63" i="164"/>
  <c r="AO61" i="164"/>
  <c r="AM62" i="164"/>
  <c r="AM61" i="164"/>
  <c r="AO62" i="164"/>
  <c r="DB17" i="164"/>
  <c r="AF37" i="164"/>
  <c r="AF38" i="164"/>
  <c r="AH37" i="164"/>
  <c r="AH38" i="164"/>
  <c r="DA14" i="164"/>
  <c r="CY48" i="164"/>
  <c r="DA15" i="164"/>
  <c r="CX12" i="164"/>
  <c r="DA9" i="164"/>
  <c r="DB33" i="164"/>
  <c r="CY12" i="164"/>
  <c r="DB15" i="164"/>
  <c r="DB11" i="164"/>
  <c r="DC11" i="164" s="1"/>
  <c r="DA17" i="164"/>
  <c r="DA11" i="164"/>
  <c r="DF24" i="164"/>
  <c r="CY9" i="164"/>
  <c r="DA24" i="164"/>
  <c r="DF54" i="164"/>
  <c r="DA16" i="164"/>
  <c r="DF6" i="164"/>
  <c r="DA8" i="164"/>
  <c r="CY57" i="164"/>
  <c r="DA32" i="164"/>
  <c r="CX63" i="164"/>
  <c r="CY24" i="164"/>
  <c r="DF60" i="164"/>
  <c r="DG36" i="164"/>
  <c r="CY36" i="164"/>
  <c r="DA13" i="164"/>
  <c r="DB28" i="164"/>
  <c r="DA28" i="164"/>
  <c r="CX21" i="164"/>
  <c r="DA31" i="164"/>
  <c r="DA33" i="164"/>
  <c r="DA26" i="164"/>
  <c r="DG30" i="164"/>
  <c r="DB9" i="164"/>
  <c r="DB13" i="164"/>
  <c r="DF30" i="164"/>
  <c r="CX9" i="164"/>
  <c r="CX60" i="164"/>
  <c r="CY33" i="164"/>
  <c r="DG18" i="164"/>
  <c r="CU54" i="164"/>
  <c r="DB24" i="164"/>
  <c r="DC24" i="164" s="1"/>
  <c r="DB26" i="164"/>
  <c r="DF12" i="164"/>
  <c r="DF48" i="164"/>
  <c r="CY60" i="164"/>
  <c r="CY6" i="164"/>
  <c r="CX36" i="164"/>
  <c r="CY54" i="164"/>
  <c r="CX48" i="164"/>
  <c r="BY60" i="164"/>
  <c r="CX39" i="164"/>
  <c r="CY39" i="164"/>
  <c r="DB29" i="164"/>
  <c r="CY30" i="164"/>
  <c r="CX6" i="164"/>
  <c r="DB16" i="164"/>
  <c r="CX30" i="164"/>
  <c r="BC62" i="164"/>
  <c r="CA60" i="164"/>
  <c r="BA61" i="164"/>
  <c r="BA62" i="164"/>
  <c r="BC61" i="164"/>
  <c r="DF42" i="164"/>
  <c r="CX42" i="164"/>
  <c r="CY42" i="164"/>
  <c r="DB14" i="164"/>
  <c r="DB25" i="164"/>
  <c r="CX15" i="164"/>
  <c r="CY15" i="164"/>
  <c r="DF18" i="164"/>
  <c r="CY18" i="164"/>
  <c r="DB10" i="164"/>
  <c r="CX18" i="164"/>
  <c r="Y32" i="164"/>
  <c r="AA32" i="164"/>
  <c r="AA31" i="164"/>
  <c r="Y31" i="164"/>
  <c r="BW30" i="164"/>
  <c r="BV36" i="164"/>
  <c r="R38" i="164"/>
  <c r="T37" i="164"/>
  <c r="T38" i="164"/>
  <c r="R37" i="164"/>
  <c r="BZ60" i="164"/>
  <c r="AT62" i="164"/>
  <c r="AV61" i="164"/>
  <c r="AV62" i="164"/>
  <c r="AT61" i="164"/>
  <c r="DF36" i="164"/>
  <c r="DB12" i="164"/>
  <c r="DB8" i="164"/>
  <c r="CX54" i="164"/>
  <c r="DE6" i="164" l="1"/>
  <c r="CU57" i="164"/>
  <c r="DC32" i="164" s="1"/>
  <c r="CY27" i="164"/>
  <c r="DB27" i="164"/>
  <c r="DC27" i="164" s="1"/>
  <c r="CX27" i="164"/>
  <c r="DA27" i="164"/>
  <c r="DA34" i="164" s="1"/>
  <c r="DG24" i="164"/>
  <c r="DL11" i="164" s="1"/>
  <c r="CU48" i="164"/>
  <c r="DE48" i="164" s="1"/>
  <c r="DI54" i="164"/>
  <c r="DC30" i="164"/>
  <c r="DE24" i="164"/>
  <c r="DC25" i="164"/>
  <c r="DE12" i="164"/>
  <c r="DE42" i="164"/>
  <c r="DC29" i="164"/>
  <c r="DK15" i="164"/>
  <c r="DC28" i="164"/>
  <c r="DH60" i="164"/>
  <c r="DC8" i="164"/>
  <c r="DE18" i="164"/>
  <c r="CU36" i="164"/>
  <c r="DC13" i="164" s="1"/>
  <c r="DC9" i="164"/>
  <c r="DC10" i="164"/>
  <c r="DK17" i="164"/>
  <c r="CU30" i="164"/>
  <c r="DE30" i="164" s="1"/>
  <c r="DL16" i="164"/>
  <c r="DK16" i="164"/>
  <c r="DH54" i="164"/>
  <c r="DC16" i="164"/>
  <c r="DI6" i="164"/>
  <c r="DH12" i="164"/>
  <c r="DI30" i="164"/>
  <c r="DC33" i="164"/>
  <c r="DL9" i="164"/>
  <c r="DH24" i="164"/>
  <c r="DI60" i="164"/>
  <c r="DL17" i="164"/>
  <c r="DH30" i="164"/>
  <c r="DL15" i="164"/>
  <c r="DC14" i="164"/>
  <c r="DI12" i="164"/>
  <c r="DL8" i="164"/>
  <c r="DK12" i="164"/>
  <c r="DH6" i="164"/>
  <c r="CU60" i="164"/>
  <c r="DC17" i="164" s="1"/>
  <c r="DA18" i="164"/>
  <c r="DL12" i="164"/>
  <c r="DK8" i="164"/>
  <c r="DC26" i="164"/>
  <c r="DH48" i="164"/>
  <c r="DK9" i="164"/>
  <c r="DI48" i="164"/>
  <c r="DL14" i="164"/>
  <c r="DH42" i="164"/>
  <c r="DI42" i="164"/>
  <c r="DK14" i="164"/>
  <c r="DI36" i="164"/>
  <c r="DK13" i="164"/>
  <c r="DH36" i="164"/>
  <c r="DL13" i="164"/>
  <c r="DK10" i="164"/>
  <c r="DL10" i="164"/>
  <c r="DI18" i="164"/>
  <c r="DH18" i="164"/>
  <c r="DM8" i="164" l="1"/>
  <c r="DE54" i="164"/>
  <c r="DK11" i="164"/>
  <c r="DK18" i="164" s="1"/>
  <c r="DI24" i="164"/>
  <c r="DM15" i="164"/>
  <c r="DC15" i="164"/>
  <c r="DD12" i="164" s="1"/>
  <c r="DM11" i="164"/>
  <c r="DM9" i="164"/>
  <c r="DM14" i="164"/>
  <c r="DD33" i="164"/>
  <c r="DD21" i="164"/>
  <c r="DM10" i="164"/>
  <c r="DD9" i="164"/>
  <c r="DD63" i="164"/>
  <c r="DD45" i="164"/>
  <c r="DD15" i="164"/>
  <c r="DD57" i="164"/>
  <c r="DM16" i="164"/>
  <c r="DE36" i="164"/>
  <c r="DM13" i="164" s="1"/>
  <c r="DM12" i="164"/>
  <c r="DC12" i="164"/>
  <c r="DE60" i="164"/>
  <c r="DM17" i="164" s="1"/>
  <c r="DD27" i="164"/>
  <c r="DD51" i="164"/>
  <c r="DD39" i="164"/>
  <c r="DD30" i="164" l="1"/>
  <c r="DD54" i="164"/>
  <c r="DD18" i="164"/>
  <c r="DD36" i="164"/>
  <c r="DD24" i="164"/>
  <c r="DD6" i="164"/>
  <c r="DD42" i="164"/>
  <c r="DD60" i="164"/>
  <c r="DD48" i="164"/>
  <c r="DN42" i="164"/>
  <c r="DN54" i="164"/>
  <c r="DN12" i="164"/>
  <c r="DN30" i="164"/>
  <c r="DN24" i="164"/>
  <c r="DN48" i="164"/>
  <c r="DN6" i="164"/>
  <c r="DN36" i="164"/>
  <c r="DN60" i="164"/>
  <c r="DN18" i="164"/>
  <c r="X19" i="153" l="1"/>
  <c r="AC58" i="153"/>
  <c r="Z58" i="153"/>
  <c r="X58" i="153"/>
  <c r="U58" i="153"/>
  <c r="AC57" i="153"/>
  <c r="Z57" i="153"/>
  <c r="X57" i="153"/>
  <c r="U57" i="153"/>
  <c r="AC56" i="153"/>
  <c r="Z56" i="153"/>
  <c r="X56" i="153"/>
  <c r="U56" i="153"/>
  <c r="AC55" i="153"/>
  <c r="Z55" i="153"/>
  <c r="X55" i="153"/>
  <c r="U55" i="153"/>
  <c r="AC54" i="153"/>
  <c r="Z54" i="153"/>
  <c r="X54" i="153"/>
  <c r="U54" i="153"/>
  <c r="AC51" i="153"/>
  <c r="Z51" i="153"/>
  <c r="X51" i="153"/>
  <c r="U51" i="153"/>
  <c r="AC47" i="153"/>
  <c r="Z47" i="153"/>
  <c r="X47" i="153"/>
  <c r="U47" i="153"/>
  <c r="AC48" i="153"/>
  <c r="Z48" i="153"/>
  <c r="X48" i="153"/>
  <c r="U48" i="153"/>
  <c r="AC50" i="153"/>
  <c r="Z50" i="153"/>
  <c r="X50" i="153"/>
  <c r="U50" i="153"/>
  <c r="AC49" i="153"/>
  <c r="Z49" i="153"/>
  <c r="X49" i="153"/>
  <c r="U49" i="153"/>
  <c r="AC44" i="153"/>
  <c r="Z44" i="153"/>
  <c r="X44" i="153"/>
  <c r="U44" i="153"/>
  <c r="AC40" i="153"/>
  <c r="Z40" i="153"/>
  <c r="X40" i="153"/>
  <c r="U40" i="153"/>
  <c r="AC43" i="153"/>
  <c r="Z43" i="153"/>
  <c r="X43" i="153"/>
  <c r="U43" i="153"/>
  <c r="AC42" i="153"/>
  <c r="Z42" i="153"/>
  <c r="X42" i="153"/>
  <c r="U42" i="153"/>
  <c r="AC41" i="153"/>
  <c r="Z41" i="153"/>
  <c r="X41" i="153"/>
  <c r="U41" i="153"/>
  <c r="AC37" i="153"/>
  <c r="Z37" i="153"/>
  <c r="X37" i="153"/>
  <c r="U37" i="153"/>
  <c r="AC36" i="153"/>
  <c r="Z36" i="153"/>
  <c r="X36" i="153"/>
  <c r="U36" i="153"/>
  <c r="AC35" i="153"/>
  <c r="Z35" i="153"/>
  <c r="X35" i="153"/>
  <c r="U35" i="153"/>
  <c r="AC34" i="153"/>
  <c r="Z34" i="153"/>
  <c r="X34" i="153"/>
  <c r="U34" i="153"/>
  <c r="AC33" i="153"/>
  <c r="Z33" i="153"/>
  <c r="X33" i="153"/>
  <c r="U33" i="153"/>
  <c r="Q33" i="153"/>
  <c r="AC26" i="153"/>
  <c r="Z26" i="153"/>
  <c r="X26" i="153"/>
  <c r="U26" i="153"/>
  <c r="AC28" i="153"/>
  <c r="Z28" i="153"/>
  <c r="X28" i="153"/>
  <c r="U28" i="153"/>
  <c r="AC30" i="153"/>
  <c r="Z30" i="153"/>
  <c r="X30" i="153"/>
  <c r="U30" i="153"/>
  <c r="AC27" i="153"/>
  <c r="Z27" i="153"/>
  <c r="X27" i="153"/>
  <c r="U27" i="153"/>
  <c r="AC29" i="153"/>
  <c r="Z29" i="153"/>
  <c r="X29" i="153"/>
  <c r="U29" i="153"/>
  <c r="AC20" i="153"/>
  <c r="Z20" i="153"/>
  <c r="X20" i="153"/>
  <c r="U20" i="153"/>
  <c r="AC21" i="153"/>
  <c r="Z21" i="153"/>
  <c r="X21" i="153"/>
  <c r="U21" i="153"/>
  <c r="AC19" i="153"/>
  <c r="Z19" i="153"/>
  <c r="U19" i="153"/>
  <c r="AC22" i="153"/>
  <c r="Z22" i="153"/>
  <c r="X22" i="153"/>
  <c r="U22" i="153"/>
  <c r="AC23" i="153"/>
  <c r="Z23" i="153"/>
  <c r="X23" i="153"/>
  <c r="U23" i="153"/>
  <c r="AC15" i="153"/>
  <c r="Z15" i="153"/>
  <c r="X15" i="153"/>
  <c r="U15" i="153"/>
  <c r="AC13" i="153"/>
  <c r="Z13" i="153"/>
  <c r="X13" i="153"/>
  <c r="U13" i="153"/>
  <c r="AC12" i="153"/>
  <c r="Z12" i="153"/>
  <c r="X12" i="153"/>
  <c r="U12" i="153"/>
  <c r="AC14" i="153"/>
  <c r="Z14" i="153"/>
  <c r="X14" i="153"/>
  <c r="U14" i="153"/>
  <c r="AC16" i="153"/>
  <c r="Z16" i="153"/>
  <c r="X16" i="153"/>
  <c r="U16" i="153"/>
  <c r="AC5" i="153"/>
  <c r="Z5" i="153"/>
  <c r="X5" i="153"/>
  <c r="U5" i="153"/>
  <c r="AC7" i="153"/>
  <c r="Z7" i="153"/>
  <c r="X7" i="153"/>
  <c r="U7" i="153"/>
  <c r="AC6" i="153"/>
  <c r="Z6" i="153"/>
  <c r="X6" i="153"/>
  <c r="U6" i="153"/>
  <c r="AC8" i="153"/>
  <c r="Z8" i="153"/>
  <c r="X8" i="153"/>
  <c r="U8" i="153"/>
  <c r="AC9" i="153"/>
  <c r="Z9" i="153"/>
  <c r="X9" i="153"/>
  <c r="U9" i="153"/>
  <c r="V76" i="153" l="1"/>
  <c r="Z74" i="153"/>
  <c r="Z76" i="153"/>
  <c r="X70" i="153"/>
  <c r="X74" i="153"/>
  <c r="X68" i="153"/>
  <c r="Z75" i="153"/>
  <c r="X76" i="153"/>
  <c r="Z72" i="153"/>
  <c r="X69" i="153"/>
  <c r="X77" i="153"/>
  <c r="Z69" i="153"/>
  <c r="Z71" i="153"/>
  <c r="Z68" i="153"/>
  <c r="X71" i="153"/>
  <c r="X75" i="153"/>
  <c r="Z73" i="153"/>
  <c r="X72" i="153"/>
  <c r="Z70" i="153"/>
  <c r="Z77" i="153"/>
  <c r="X73" i="153"/>
  <c r="Y69" i="153"/>
  <c r="Y71" i="153"/>
  <c r="W71" i="153"/>
  <c r="W75" i="153"/>
  <c r="V69" i="153"/>
  <c r="V73" i="153"/>
  <c r="V77" i="153"/>
  <c r="Y72" i="153"/>
  <c r="Y68" i="153"/>
  <c r="W73" i="153"/>
  <c r="V75" i="153"/>
  <c r="Y76" i="153"/>
  <c r="W74" i="153"/>
  <c r="V72" i="153"/>
  <c r="Y73" i="153"/>
  <c r="Y75" i="153"/>
  <c r="W68" i="153"/>
  <c r="W72" i="153"/>
  <c r="W76" i="153"/>
  <c r="V70" i="153"/>
  <c r="V74" i="153"/>
  <c r="V68" i="153"/>
  <c r="Y70" i="153"/>
  <c r="Y77" i="153"/>
  <c r="W69" i="153"/>
  <c r="W77" i="153"/>
  <c r="V71" i="153"/>
  <c r="Y74" i="153"/>
  <c r="W70" i="153"/>
  <c r="AA74" i="153" l="1"/>
  <c r="Z78" i="153"/>
  <c r="X78" i="153"/>
  <c r="V78" i="153"/>
  <c r="W78" i="153"/>
  <c r="Y78" i="153"/>
  <c r="AA68" i="153"/>
  <c r="AA77" i="153"/>
  <c r="AA71" i="153"/>
  <c r="AA70" i="153"/>
  <c r="AA73" i="153"/>
  <c r="AA76" i="153"/>
  <c r="AA72" i="153"/>
  <c r="AA75" i="153"/>
  <c r="AA69" i="153"/>
  <c r="AA78" i="153" l="1"/>
</calcChain>
</file>

<file path=xl/sharedStrings.xml><?xml version="1.0" encoding="utf-8"?>
<sst xmlns="http://schemas.openxmlformats.org/spreadsheetml/2006/main" count="2532" uniqueCount="233">
  <si>
    <t>-</t>
  </si>
  <si>
    <t>勝ち点</t>
    <rPh sb="0" eb="1">
      <t>カ</t>
    </rPh>
    <rPh sb="2" eb="3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</si>
  <si>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</si>
  <si>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</si>
  <si>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得失点差</t>
    <rPh sb="0" eb="1">
      <t>トク</t>
    </rPh>
    <rPh sb="1" eb="3">
      <t>シッテン</t>
    </rPh>
    <rPh sb="3" eb="4">
      <t>サ</t>
    </rPh>
    <phoneticPr fontId="1"/>
  </si>
  <si>
    <t>順位</t>
    <rPh sb="0" eb="2">
      <t>ジュンイ</t>
    </rPh>
    <phoneticPr fontId="1"/>
  </si>
  <si>
    <t>節</t>
    <rPh sb="0" eb="1">
      <t>セツ</t>
    </rPh>
    <phoneticPr fontId="1"/>
  </si>
  <si>
    <t>日時</t>
    <rPh sb="0" eb="2">
      <t>ニチジ</t>
    </rPh>
    <phoneticPr fontId="1"/>
  </si>
  <si>
    <t>会場</t>
    <rPh sb="0" eb="2">
      <t>カイジョウ</t>
    </rPh>
    <phoneticPr fontId="1"/>
  </si>
  <si>
    <t>試合開始</t>
    <rPh sb="0" eb="2">
      <t>シアイ</t>
    </rPh>
    <rPh sb="2" eb="4">
      <t>カイシ</t>
    </rPh>
    <phoneticPr fontId="1"/>
  </si>
  <si>
    <t>対戦</t>
    <rPh sb="0" eb="2">
      <t>タイセン</t>
    </rPh>
    <phoneticPr fontId="1"/>
  </si>
  <si>
    <t>チーム名</t>
    <rPh sb="3" eb="4">
      <t>メイ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</si>
  <si>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</si>
  <si>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</si>
  <si>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計</t>
    <rPh sb="0" eb="1">
      <t>ケイ</t>
    </rPh>
    <phoneticPr fontId="1"/>
  </si>
  <si>
    <t>得失点</t>
    <rPh sb="0" eb="1">
      <t>トク</t>
    </rPh>
    <rPh sb="1" eb="3">
      <t>シッテン</t>
    </rPh>
    <phoneticPr fontId="1"/>
  </si>
  <si>
    <t>仮順位</t>
    <rPh sb="0" eb="1">
      <t>カリ</t>
    </rPh>
    <rPh sb="1" eb="3">
      <t>ジュンイ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</si>
  <si>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</si>
  <si>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</si>
  <si>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[</t>
    <phoneticPr fontId="1"/>
  </si>
  <si>
    <t>]</t>
    <phoneticPr fontId="1"/>
  </si>
  <si>
    <t>[</t>
  </si>
  <si>
    <t>]</t>
  </si>
  <si>
    <t>-</t>
    <phoneticPr fontId="1"/>
  </si>
  <si>
    <t>年間成績</t>
    <rPh sb="0" eb="2">
      <t>ネンカン</t>
    </rPh>
    <rPh sb="2" eb="4">
      <t>セイセキ</t>
    </rPh>
    <phoneticPr fontId="1"/>
  </si>
  <si>
    <t>前期</t>
    <rPh sb="0" eb="2">
      <t>ゼンキ</t>
    </rPh>
    <phoneticPr fontId="1"/>
  </si>
  <si>
    <t>前後期</t>
    <rPh sb="0" eb="1">
      <t>ゼン</t>
    </rPh>
    <rPh sb="1" eb="3">
      <t>コウキ</t>
    </rPh>
    <phoneticPr fontId="1"/>
  </si>
  <si>
    <t>得点状況</t>
    <rPh sb="0" eb="2">
      <t>トクテン</t>
    </rPh>
    <rPh sb="2" eb="4">
      <t>ジョウキョウ</t>
    </rPh>
    <phoneticPr fontId="1"/>
  </si>
  <si>
    <t>後期</t>
    <rPh sb="0" eb="2">
      <t>コウキ</t>
    </rPh>
    <phoneticPr fontId="1"/>
  </si>
  <si>
    <t>帝人ＳＳ</t>
  </si>
  <si>
    <t>勝点</t>
    <rPh sb="0" eb="1">
      <t>カ</t>
    </rPh>
    <rPh sb="1" eb="2">
      <t>テン</t>
    </rPh>
    <phoneticPr fontId="1"/>
  </si>
  <si>
    <t>上：前期成績</t>
    <rPh sb="0" eb="1">
      <t>ウエ</t>
    </rPh>
    <rPh sb="2" eb="4">
      <t>ゼンキ</t>
    </rPh>
    <rPh sb="4" eb="6">
      <t>セイセキ</t>
    </rPh>
    <phoneticPr fontId="1"/>
  </si>
  <si>
    <t>下：後期成績</t>
    <rPh sb="0" eb="1">
      <t>シタ</t>
    </rPh>
    <rPh sb="2" eb="4">
      <t>コウキ</t>
    </rPh>
    <rPh sb="4" eb="6">
      <t>セイセキ</t>
    </rPh>
    <phoneticPr fontId="9"/>
  </si>
  <si>
    <t>後期</t>
    <rPh sb="0" eb="2">
      <t>コウキ</t>
    </rPh>
    <phoneticPr fontId="7"/>
  </si>
  <si>
    <t>\</t>
    <phoneticPr fontId="1"/>
  </si>
  <si>
    <t>H予定</t>
    <rPh sb="1" eb="3">
      <t>ヨテイ</t>
    </rPh>
    <phoneticPr fontId="7"/>
  </si>
  <si>
    <t>A予定</t>
    <rPh sb="1" eb="3">
      <t>ヨテイ</t>
    </rPh>
    <phoneticPr fontId="7"/>
  </si>
  <si>
    <t>残</t>
    <rPh sb="0" eb="1">
      <t>ノコ</t>
    </rPh>
    <phoneticPr fontId="7"/>
  </si>
  <si>
    <t>全</t>
    <rPh sb="0" eb="1">
      <t>ゼン</t>
    </rPh>
    <phoneticPr fontId="7"/>
  </si>
  <si>
    <t>H消化</t>
    <rPh sb="1" eb="3">
      <t>ショウカ</t>
    </rPh>
    <phoneticPr fontId="7"/>
  </si>
  <si>
    <t>A消化</t>
    <rPh sb="1" eb="3">
      <t>ショウカ</t>
    </rPh>
    <phoneticPr fontId="7"/>
  </si>
  <si>
    <t>前期</t>
    <rPh sb="0" eb="2">
      <t>ゼンキ</t>
    </rPh>
    <phoneticPr fontId="7"/>
  </si>
  <si>
    <t>後期</t>
    <rPh sb="0" eb="2">
      <t>コウキ</t>
    </rPh>
    <phoneticPr fontId="7"/>
  </si>
  <si>
    <t>(</t>
    <phoneticPr fontId="1"/>
  </si>
  <si>
    <t>)</t>
    <phoneticPr fontId="7"/>
  </si>
  <si>
    <t>－</t>
    <phoneticPr fontId="1"/>
  </si>
  <si>
    <t>[</t>
    <phoneticPr fontId="1"/>
  </si>
  <si>
    <t>-</t>
    <phoneticPr fontId="1"/>
  </si>
  <si>
    <t>]</t>
    <phoneticPr fontId="1"/>
  </si>
  <si>
    <t>[</t>
    <phoneticPr fontId="1"/>
  </si>
  <si>
    <t>-</t>
    <phoneticPr fontId="1"/>
  </si>
  <si>
    <t>]</t>
    <phoneticPr fontId="1"/>
  </si>
  <si>
    <t>(</t>
    <phoneticPr fontId="1"/>
  </si>
  <si>
    <t>－</t>
    <phoneticPr fontId="1"/>
  </si>
  <si>
    <t>)</t>
    <phoneticPr fontId="7"/>
  </si>
  <si>
    <t>)</t>
    <phoneticPr fontId="7"/>
  </si>
  <si>
    <t>－</t>
    <phoneticPr fontId="1"/>
  </si>
  <si>
    <t>(</t>
    <phoneticPr fontId="1"/>
  </si>
  <si>
    <t>)</t>
    <phoneticPr fontId="7"/>
  </si>
  <si>
    <t>(</t>
    <phoneticPr fontId="1"/>
  </si>
  <si>
    <t>－</t>
    <phoneticPr fontId="1"/>
  </si>
  <si>
    <t>－</t>
    <phoneticPr fontId="1"/>
  </si>
  <si>
    <t>)</t>
    <phoneticPr fontId="7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</si>
  <si>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</si>
  <si>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</si>
  <si>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</si>
  <si>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</si>
  <si>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</si>
  <si>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愛媛ＦＣ Ｕ-１５</t>
    <rPh sb="0" eb="2">
      <t>エヒメ</t>
    </rPh>
    <phoneticPr fontId="1"/>
  </si>
  <si>
    <t>カマタマ―レ讃岐 Ｕ-１３</t>
    <rPh sb="6" eb="8">
      <t>サヌキ</t>
    </rPh>
    <phoneticPr fontId="1"/>
  </si>
  <si>
    <t>愛媛ＦＣ Ｕ-１５ 新居浜</t>
    <rPh sb="0" eb="2">
      <t>エヒメ</t>
    </rPh>
    <rPh sb="10" eb="13">
      <t>ニイハマ</t>
    </rPh>
    <phoneticPr fontId="1"/>
  </si>
  <si>
    <t>ＦＣコラソン</t>
  </si>
  <si>
    <t>ＦＣコーマラント</t>
  </si>
  <si>
    <t>徳島ＦＣリベリモ</t>
  </si>
  <si>
    <t>ＦＣディアモ</t>
  </si>
  <si>
    <t>ＦＣ今治 Ｕ-１５</t>
  </si>
  <si>
    <t>徳島ヴォルティスJY</t>
    <rPh sb="0" eb="2">
      <t>トクシマ</t>
    </rPh>
    <phoneticPr fontId="1"/>
  </si>
  <si>
    <t>高知ユナイテッドSCJY</t>
    <rPh sb="0" eb="2">
      <t>コウチ</t>
    </rPh>
    <phoneticPr fontId="1"/>
  </si>
  <si>
    <t>－</t>
    <phoneticPr fontId="1"/>
  </si>
  <si>
    <t>)</t>
    <phoneticPr fontId="7"/>
  </si>
  <si>
    <t>)</t>
    <phoneticPr fontId="7"/>
  </si>
  <si>
    <t>－</t>
    <phoneticPr fontId="1"/>
  </si>
  <si>
    <t>(</t>
    <phoneticPr fontId="1"/>
  </si>
  <si>
    <t>(</t>
    <phoneticPr fontId="1"/>
  </si>
  <si>
    <t>四国 U-13リーグ サザンクロス 2017　日程表</t>
    <rPh sb="0" eb="2">
      <t>シコク</t>
    </rPh>
    <rPh sb="23" eb="25">
      <t>ニッテイ</t>
    </rPh>
    <rPh sb="25" eb="26">
      <t>ヒョウ</t>
    </rPh>
    <phoneticPr fontId="1"/>
  </si>
  <si>
    <t>参加チーム名</t>
    <rPh sb="0" eb="2">
      <t>サンカ</t>
    </rPh>
    <rPh sb="5" eb="6">
      <t>メイ</t>
    </rPh>
    <phoneticPr fontId="7"/>
  </si>
  <si>
    <t>四国 U-13リーグ サザンクロス 2017　星取表</t>
    <rPh sb="23" eb="26">
      <t>ホシトリヒョウ</t>
    </rPh>
    <phoneticPr fontId="1"/>
  </si>
  <si>
    <t>徳島スポーツビレッジ人工芝</t>
    <rPh sb="0" eb="2">
      <t>トクシマ</t>
    </rPh>
    <rPh sb="10" eb="12">
      <t>ジンコウ</t>
    </rPh>
    <rPh sb="12" eb="13">
      <t>シバ</t>
    </rPh>
    <phoneticPr fontId="7"/>
  </si>
  <si>
    <t>9：30</t>
    <phoneticPr fontId="7"/>
  </si>
  <si>
    <t>徳島市陸上競技場</t>
    <rPh sb="0" eb="3">
      <t>トクシマシ</t>
    </rPh>
    <rPh sb="3" eb="5">
      <t>リクジョウ</t>
    </rPh>
    <rPh sb="5" eb="8">
      <t>キョウギジョウ</t>
    </rPh>
    <phoneticPr fontId="7"/>
  </si>
  <si>
    <t>13：00</t>
    <phoneticPr fontId="7"/>
  </si>
  <si>
    <t>やまじ風公園</t>
    <rPh sb="3" eb="4">
      <t>カゼ</t>
    </rPh>
    <rPh sb="4" eb="6">
      <t>コウエン</t>
    </rPh>
    <phoneticPr fontId="7"/>
  </si>
  <si>
    <t>14：00</t>
    <phoneticPr fontId="7"/>
  </si>
  <si>
    <t>FC今治波止浜G</t>
    <rPh sb="2" eb="4">
      <t>イマバリ</t>
    </rPh>
    <rPh sb="4" eb="7">
      <t>ハシハマ</t>
    </rPh>
    <phoneticPr fontId="7"/>
  </si>
  <si>
    <t>10：00</t>
    <phoneticPr fontId="7"/>
  </si>
  <si>
    <t>愛フィールド梅津寺</t>
    <rPh sb="0" eb="1">
      <t>アイ</t>
    </rPh>
    <rPh sb="6" eb="9">
      <t>バイシンジ</t>
    </rPh>
    <phoneticPr fontId="7"/>
  </si>
  <si>
    <t>11：00</t>
    <phoneticPr fontId="7"/>
  </si>
  <si>
    <t>西部運動センター</t>
    <rPh sb="0" eb="2">
      <t>セイブ</t>
    </rPh>
    <rPh sb="2" eb="4">
      <t>ウンドウ</t>
    </rPh>
    <phoneticPr fontId="7"/>
  </si>
  <si>
    <t>11：30</t>
    <phoneticPr fontId="7"/>
  </si>
  <si>
    <t>飯山総合運動公園</t>
    <rPh sb="0" eb="2">
      <t>ハンザン</t>
    </rPh>
    <rPh sb="2" eb="8">
      <t>ソウゴウウンドウコウエン</t>
    </rPh>
    <phoneticPr fontId="7"/>
  </si>
  <si>
    <t>南国スポーツセンター</t>
    <rPh sb="0" eb="2">
      <t>ナンコク</t>
    </rPh>
    <phoneticPr fontId="7"/>
  </si>
  <si>
    <t>12：30</t>
    <phoneticPr fontId="7"/>
  </si>
  <si>
    <t>ドリームフィールド</t>
    <phoneticPr fontId="7"/>
  </si>
  <si>
    <t>13：30</t>
    <phoneticPr fontId="7"/>
  </si>
  <si>
    <t>13：00</t>
    <phoneticPr fontId="7"/>
  </si>
  <si>
    <t>13：00</t>
    <phoneticPr fontId="7"/>
  </si>
  <si>
    <t>13：00</t>
    <phoneticPr fontId="7"/>
  </si>
  <si>
    <t>吉野川北岸グラウンド</t>
    <rPh sb="0" eb="3">
      <t>ヨシノガワ</t>
    </rPh>
    <rPh sb="3" eb="4">
      <t>キタ</t>
    </rPh>
    <rPh sb="4" eb="5">
      <t>キシ</t>
    </rPh>
    <phoneticPr fontId="7"/>
  </si>
  <si>
    <t>徳島スポーツビレッジ</t>
    <rPh sb="0" eb="2">
      <t>トクシマ</t>
    </rPh>
    <phoneticPr fontId="7"/>
  </si>
  <si>
    <t>16：30</t>
    <phoneticPr fontId="7"/>
  </si>
  <si>
    <t>長尾総合公園</t>
    <rPh sb="0" eb="2">
      <t>ナガオ</t>
    </rPh>
    <rPh sb="2" eb="4">
      <t>ソウゴウ</t>
    </rPh>
    <rPh sb="4" eb="6">
      <t>コウエン</t>
    </rPh>
    <phoneticPr fontId="7"/>
  </si>
  <si>
    <t>11：00</t>
    <phoneticPr fontId="7"/>
  </si>
  <si>
    <t>山本ふれあい公園</t>
    <rPh sb="0" eb="2">
      <t>ヤマモト</t>
    </rPh>
    <rPh sb="6" eb="8">
      <t>コウエン</t>
    </rPh>
    <phoneticPr fontId="7"/>
  </si>
  <si>
    <t>13：30</t>
    <phoneticPr fontId="7"/>
  </si>
  <si>
    <t>15：00</t>
    <phoneticPr fontId="7"/>
  </si>
  <si>
    <t>吉野川南岸グラウンド</t>
    <rPh sb="0" eb="3">
      <t>ヨシノガワ</t>
    </rPh>
    <rPh sb="3" eb="4">
      <t>ミナミ</t>
    </rPh>
    <rPh sb="4" eb="5">
      <t>キシ</t>
    </rPh>
    <phoneticPr fontId="7"/>
  </si>
  <si>
    <t>14：00</t>
    <phoneticPr fontId="7"/>
  </si>
  <si>
    <t>リベリモグラウンド</t>
    <phoneticPr fontId="7"/>
  </si>
  <si>
    <t>リベリモグラウンド</t>
    <phoneticPr fontId="7"/>
  </si>
  <si>
    <t>13：00</t>
    <phoneticPr fontId="7"/>
  </si>
  <si>
    <t>国領川河川敷Ａコート</t>
    <rPh sb="0" eb="2">
      <t>コクリョウ</t>
    </rPh>
    <rPh sb="2" eb="3">
      <t>ガワ</t>
    </rPh>
    <rPh sb="3" eb="6">
      <t>カセンジキ</t>
    </rPh>
    <phoneticPr fontId="7"/>
  </si>
  <si>
    <t>芸西の家 憩ヶ丘運動公園</t>
    <rPh sb="0" eb="1">
      <t>ゲイ</t>
    </rPh>
    <rPh sb="1" eb="2">
      <t>ニシ</t>
    </rPh>
    <rPh sb="3" eb="4">
      <t>イエ</t>
    </rPh>
    <rPh sb="5" eb="6">
      <t>イコイ</t>
    </rPh>
    <rPh sb="7" eb="8">
      <t>オカ</t>
    </rPh>
    <rPh sb="8" eb="10">
      <t>ウンドウ</t>
    </rPh>
    <rPh sb="10" eb="12">
      <t>コウエン</t>
    </rPh>
    <phoneticPr fontId="7"/>
  </si>
  <si>
    <t>今治市営スポーツパーク</t>
    <rPh sb="0" eb="4">
      <t>イマバリシエイ</t>
    </rPh>
    <phoneticPr fontId="7"/>
  </si>
  <si>
    <t>桜井海浜公園</t>
    <rPh sb="0" eb="2">
      <t>サクライ</t>
    </rPh>
    <rPh sb="2" eb="4">
      <t>カイヒン</t>
    </rPh>
    <rPh sb="4" eb="6">
      <t>コウエン</t>
    </rPh>
    <phoneticPr fontId="7"/>
  </si>
  <si>
    <t>13：00</t>
    <phoneticPr fontId="7"/>
  </si>
  <si>
    <t>愛媛県総合運動公園球戯場</t>
    <rPh sb="0" eb="3">
      <t>エヒメケン</t>
    </rPh>
    <rPh sb="3" eb="5">
      <t>ソウゴウ</t>
    </rPh>
    <rPh sb="5" eb="7">
      <t>ウンドウ</t>
    </rPh>
    <rPh sb="7" eb="9">
      <t>コウエン</t>
    </rPh>
    <rPh sb="9" eb="12">
      <t>キュウギジョウ</t>
    </rPh>
    <phoneticPr fontId="7"/>
  </si>
  <si>
    <t>徳島スポーツビレッジ人工芝</t>
    <rPh sb="0" eb="2">
      <t>トクシマ</t>
    </rPh>
    <rPh sb="10" eb="12">
      <t>ジンコウ</t>
    </rPh>
    <rPh sb="12" eb="13">
      <t>シバ</t>
    </rPh>
    <phoneticPr fontId="7"/>
  </si>
  <si>
    <t>10：00</t>
    <phoneticPr fontId="7"/>
  </si>
  <si>
    <t>14：45</t>
    <phoneticPr fontId="7"/>
  </si>
  <si>
    <t>丸亀市総合スポーツセンター</t>
    <rPh sb="0" eb="3">
      <t>マルガメシ</t>
    </rPh>
    <rPh sb="3" eb="5">
      <t>ソウゴウ</t>
    </rPh>
    <phoneticPr fontId="7"/>
  </si>
  <si>
    <t>13：30</t>
    <phoneticPr fontId="7"/>
  </si>
  <si>
    <t>高松市南部運動場</t>
    <rPh sb="0" eb="3">
      <t>タカマツシ</t>
    </rPh>
    <rPh sb="3" eb="5">
      <t>ナンブ</t>
    </rPh>
    <rPh sb="5" eb="8">
      <t>ウンドウジョウ</t>
    </rPh>
    <phoneticPr fontId="7"/>
  </si>
  <si>
    <t>10：45</t>
    <phoneticPr fontId="7"/>
  </si>
  <si>
    <t>14：30</t>
    <phoneticPr fontId="7"/>
  </si>
  <si>
    <t>10：30</t>
    <phoneticPr fontId="7"/>
  </si>
  <si>
    <t>11：00</t>
    <phoneticPr fontId="7"/>
  </si>
  <si>
    <t>徳島スポーツビレッジ人工芝</t>
    <rPh sb="0" eb="2">
      <t>トクシマ</t>
    </rPh>
    <rPh sb="10" eb="12">
      <t>ジンコウ</t>
    </rPh>
    <rPh sb="12" eb="13">
      <t>シバ</t>
    </rPh>
    <phoneticPr fontId="7"/>
  </si>
  <si>
    <t>10：00</t>
    <phoneticPr fontId="7"/>
  </si>
  <si>
    <t>ドリームフィールド</t>
    <phoneticPr fontId="7"/>
  </si>
  <si>
    <t>10：45</t>
    <phoneticPr fontId="7"/>
  </si>
  <si>
    <t>18：00</t>
    <phoneticPr fontId="7"/>
  </si>
  <si>
    <t>今治市営スポーツパーク</t>
    <rPh sb="0" eb="2">
      <t>イマバリ</t>
    </rPh>
    <rPh sb="2" eb="4">
      <t>シエイ</t>
    </rPh>
    <phoneticPr fontId="7"/>
  </si>
  <si>
    <t>愛フィールド梅津寺</t>
    <phoneticPr fontId="7"/>
  </si>
  <si>
    <t>13：30</t>
    <phoneticPr fontId="7"/>
  </si>
  <si>
    <t>18：00</t>
    <phoneticPr fontId="7"/>
  </si>
  <si>
    <t>桜井海浜ふれあい広場</t>
    <rPh sb="0" eb="2">
      <t>サクライ</t>
    </rPh>
    <rPh sb="2" eb="4">
      <t>カイヒン</t>
    </rPh>
    <rPh sb="8" eb="10">
      <t>ヒロバ</t>
    </rPh>
    <phoneticPr fontId="7"/>
  </si>
  <si>
    <t>11：00</t>
    <phoneticPr fontId="7"/>
  </si>
  <si>
    <t>波止浜Ｇ</t>
    <rPh sb="0" eb="3">
      <t>ハシハマ</t>
    </rPh>
    <phoneticPr fontId="7"/>
  </si>
  <si>
    <t>10：00</t>
    <phoneticPr fontId="7"/>
  </si>
  <si>
    <t>10：00</t>
    <phoneticPr fontId="7"/>
  </si>
  <si>
    <r>
      <rPr>
        <sz val="11"/>
        <color theme="0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9：30</t>
    </r>
    <phoneticPr fontId="7"/>
  </si>
  <si>
    <r>
      <rPr>
        <sz val="11"/>
        <color theme="0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9：40</t>
    </r>
    <phoneticPr fontId="7"/>
  </si>
  <si>
    <t>徳島市球技場</t>
    <rPh sb="0" eb="3">
      <t>トクシマシ</t>
    </rPh>
    <rPh sb="3" eb="6">
      <t>キュウギジョウ</t>
    </rPh>
    <phoneticPr fontId="7"/>
  </si>
  <si>
    <r>
      <rPr>
        <sz val="11"/>
        <color theme="0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9：00</t>
    </r>
    <phoneticPr fontId="7"/>
  </si>
  <si>
    <t>芸西の家 憩ヶ丘運動公園</t>
    <phoneticPr fontId="7"/>
  </si>
  <si>
    <t>11：00</t>
    <phoneticPr fontId="7"/>
  </si>
  <si>
    <t>リベリモグラウンド</t>
    <phoneticPr fontId="7"/>
  </si>
  <si>
    <t>10：00</t>
    <phoneticPr fontId="7"/>
  </si>
  <si>
    <t>10：30</t>
    <phoneticPr fontId="7"/>
  </si>
  <si>
    <t>野市青少年センター</t>
    <rPh sb="0" eb="2">
      <t>ノイチ</t>
    </rPh>
    <rPh sb="2" eb="5">
      <t>セイショウネン</t>
    </rPh>
    <phoneticPr fontId="7"/>
  </si>
  <si>
    <t>(</t>
  </si>
  <si>
    <t>)</t>
  </si>
  <si>
    <t>13：00</t>
  </si>
  <si>
    <t>愛媛ＦＣ Ｕ-１５</t>
  </si>
  <si>
    <t>－</t>
  </si>
  <si>
    <t>徳島ヴォルティスJY</t>
  </si>
  <si>
    <t>高知ユナイテッドSCJY</t>
  </si>
  <si>
    <t>13：30</t>
  </si>
  <si>
    <t>カマタマ―レ讃岐 Ｕ-１３</t>
  </si>
  <si>
    <t>11：00</t>
  </si>
  <si>
    <t>愛媛ＦＣ Ｕ-１５ 新居浜</t>
  </si>
  <si>
    <t>15：00</t>
  </si>
  <si>
    <t>リベリモグラウンド</t>
  </si>
  <si>
    <t>10：00</t>
  </si>
  <si>
    <t>ドリームフィールド</t>
  </si>
  <si>
    <t>11：30</t>
  </si>
  <si>
    <t>14：00</t>
  </si>
  <si>
    <t>10：45</t>
  </si>
  <si>
    <t>12：30</t>
  </si>
  <si>
    <t>18：00</t>
  </si>
  <si>
    <t>14：45</t>
  </si>
  <si>
    <t>9：30</t>
  </si>
  <si>
    <t>16：30</t>
  </si>
  <si>
    <t>10：30</t>
  </si>
  <si>
    <t>愛フィールド梅津寺</t>
  </si>
  <si>
    <t>14：30</t>
  </si>
  <si>
    <t/>
  </si>
  <si>
    <t>芸西の家 憩ヶ丘運動公園</t>
  </si>
  <si>
    <t>No.</t>
    <phoneticPr fontId="9"/>
  </si>
  <si>
    <t>ドリームフィールド</t>
    <phoneticPr fontId="7"/>
  </si>
  <si>
    <t>13：00</t>
    <phoneticPr fontId="7"/>
  </si>
  <si>
    <t>14：00</t>
    <phoneticPr fontId="7"/>
  </si>
  <si>
    <t>ドリームフィールド</t>
    <phoneticPr fontId="7"/>
  </si>
  <si>
    <t>14：00</t>
    <phoneticPr fontId="7"/>
  </si>
  <si>
    <t>南国スポーツセンター</t>
    <rPh sb="0" eb="2">
      <t>ナンコク</t>
    </rPh>
    <phoneticPr fontId="7"/>
  </si>
  <si>
    <t>13：00</t>
    <phoneticPr fontId="7"/>
  </si>
  <si>
    <t>12：00</t>
    <phoneticPr fontId="7"/>
  </si>
  <si>
    <t>吉野スポーツセンター</t>
    <rPh sb="0" eb="2">
      <t>ヨシノ</t>
    </rPh>
    <phoneticPr fontId="7"/>
  </si>
  <si>
    <t>長尾総合公園</t>
    <rPh sb="0" eb="2">
      <t>ナガオ</t>
    </rPh>
    <rPh sb="2" eb="4">
      <t>ソウゴウ</t>
    </rPh>
    <rPh sb="4" eb="6">
      <t>コウエン</t>
    </rPh>
    <phoneticPr fontId="7"/>
  </si>
  <si>
    <t>丸亀市総合スポーツセンター</t>
    <rPh sb="0" eb="3">
      <t>マルガメシ</t>
    </rPh>
    <rPh sb="3" eb="5">
      <t>ソウゴウ</t>
    </rPh>
    <phoneticPr fontId="7"/>
  </si>
  <si>
    <t>10：15</t>
    <phoneticPr fontId="7"/>
  </si>
  <si>
    <t>やまじ風公園</t>
    <rPh sb="3" eb="4">
      <t>カゼ</t>
    </rPh>
    <rPh sb="4" eb="6">
      <t>コウエン</t>
    </rPh>
    <phoneticPr fontId="7"/>
  </si>
  <si>
    <t>11：00</t>
    <phoneticPr fontId="7"/>
  </si>
  <si>
    <t>吾岡山文化の森スポーツ広場</t>
    <rPh sb="0" eb="1">
      <t>ゴ</t>
    </rPh>
    <rPh sb="1" eb="3">
      <t>オカヤマ</t>
    </rPh>
    <rPh sb="3" eb="5">
      <t>ブンカ</t>
    </rPh>
    <rPh sb="6" eb="7">
      <t>モリ</t>
    </rPh>
    <rPh sb="11" eb="13">
      <t>ヒロバ</t>
    </rPh>
    <phoneticPr fontId="7"/>
  </si>
  <si>
    <t>13：00</t>
    <phoneticPr fontId="7"/>
  </si>
  <si>
    <t>14：00</t>
    <phoneticPr fontId="7"/>
  </si>
  <si>
    <t>スカイフィールドサブＡ</t>
    <phoneticPr fontId="7"/>
  </si>
  <si>
    <t>南部運動場</t>
    <rPh sb="0" eb="2">
      <t>ナンブ</t>
    </rPh>
    <rPh sb="2" eb="5">
      <t>ウンドウジョウ</t>
    </rPh>
    <phoneticPr fontId="7"/>
  </si>
  <si>
    <t>10：30</t>
    <phoneticPr fontId="7"/>
  </si>
  <si>
    <t>12：00</t>
    <phoneticPr fontId="7"/>
  </si>
  <si>
    <t>10：15</t>
    <phoneticPr fontId="7"/>
  </si>
  <si>
    <t>丸亀市総合スポーツセンター</t>
    <phoneticPr fontId="7"/>
  </si>
  <si>
    <t>10：00</t>
    <phoneticPr fontId="7"/>
  </si>
  <si>
    <t>13：30</t>
    <phoneticPr fontId="7"/>
  </si>
  <si>
    <t>リベリモグラウンド</t>
    <phoneticPr fontId="7"/>
  </si>
  <si>
    <t>10：30</t>
    <phoneticPr fontId="7"/>
  </si>
  <si>
    <t>12：00</t>
    <phoneticPr fontId="7"/>
  </si>
  <si>
    <t>吾岡山文化の森スポーツ広場</t>
    <phoneticPr fontId="7"/>
  </si>
  <si>
    <t>ＦＣディアモ</t>
    <phoneticPr fontId="7"/>
  </si>
  <si>
    <t>南部運動場</t>
    <rPh sb="0" eb="2">
      <t>ナンブ</t>
    </rPh>
    <rPh sb="2" eb="5">
      <t>ウンドウジョウ</t>
    </rPh>
    <phoneticPr fontId="7"/>
  </si>
  <si>
    <t>10：15</t>
    <phoneticPr fontId="7"/>
  </si>
  <si>
    <t>大串公園</t>
    <rPh sb="0" eb="2">
      <t>オオクシ</t>
    </rPh>
    <rPh sb="2" eb="4">
      <t>コウエン</t>
    </rPh>
    <phoneticPr fontId="7"/>
  </si>
  <si>
    <t>15：30</t>
    <phoneticPr fontId="7"/>
  </si>
  <si>
    <t>15：30</t>
  </si>
  <si>
    <t>09：00</t>
  </si>
  <si>
    <t>10：15</t>
  </si>
  <si>
    <t>12：00</t>
  </si>
  <si>
    <t>丸亀市総合スポーツセンター</t>
  </si>
  <si>
    <t>スカイフィールドサブＡ</t>
  </si>
  <si>
    <t>吾岡山文化の森スポーツ広場</t>
  </si>
  <si>
    <t>日</t>
    <rPh sb="0" eb="1">
      <t>ニチ</t>
    </rPh>
    <phoneticPr fontId="9"/>
  </si>
  <si>
    <t>土</t>
    <rPh sb="0" eb="1">
      <t>ド</t>
    </rPh>
    <phoneticPr fontId="9"/>
  </si>
  <si>
    <t>終了</t>
    <rPh sb="0" eb="2">
      <t>シュウリョウ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</si>
</sst>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aaa"/>
    <numFmt numFmtId="177" formatCode="m&quot;月&quot;d&quot;日&quot;;@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rgb="FFFF0000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8" fillId="0" borderId="0">
      <alignment vertical="center"/>
    </xf>
    <xf numFmtId="0" fontId="2" fillId="0" borderId="0"/>
  </cellStyleXfs>
  <cellXfs count="385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1" xfId="0" applyFill="1" applyBorder="1">
      <alignment vertical="center"/>
    </xf>
    <xf numFmtId="0" fontId="0" fillId="3" borderId="0" xfId="0" applyFill="1">
      <alignment vertical="center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5" borderId="0" xfId="0" applyFill="1">
      <alignment vertical="center"/>
    </xf>
    <xf numFmtId="0" fontId="0" fillId="4" borderId="0" xfId="0" applyFill="1">
      <alignment vertical="center"/>
    </xf>
    <xf numFmtId="0" fontId="0" fillId="6" borderId="0" xfId="0" applyFill="1">
      <alignment vertical="center"/>
    </xf>
    <xf numFmtId="0" fontId="0" fillId="4" borderId="2" xfId="0" applyFill="1" applyBorder="1">
      <alignment vertical="center"/>
    </xf>
    <xf numFmtId="0" fontId="0" fillId="7" borderId="0" xfId="0" applyFill="1">
      <alignment vertical="center"/>
    </xf>
    <xf numFmtId="0" fontId="0" fillId="7" borderId="3" xfId="0" applyFill="1" applyBorder="1">
      <alignment vertical="center"/>
    </xf>
    <xf numFmtId="0" fontId="0" fillId="7" borderId="4" xfId="0" applyFill="1" applyBorder="1">
      <alignment vertical="center"/>
    </xf>
    <xf numFmtId="0" fontId="0" fillId="7" borderId="5" xfId="0" applyFill="1" applyBorder="1">
      <alignment vertical="center"/>
    </xf>
    <xf numFmtId="0" fontId="0" fillId="7" borderId="6" xfId="0" applyFill="1" applyBorder="1">
      <alignment vertical="center"/>
    </xf>
    <xf numFmtId="0" fontId="0" fillId="7" borderId="0" xfId="0" applyFill="1" applyBorder="1">
      <alignment vertical="center"/>
    </xf>
    <xf numFmtId="0" fontId="0" fillId="7" borderId="1" xfId="0" applyFill="1" applyBorder="1">
      <alignment vertical="center"/>
    </xf>
    <xf numFmtId="0" fontId="0" fillId="7" borderId="8" xfId="0" applyFill="1" applyBorder="1">
      <alignment vertical="center"/>
    </xf>
    <xf numFmtId="0" fontId="0" fillId="8" borderId="0" xfId="0" applyFill="1">
      <alignment vertical="center"/>
    </xf>
    <xf numFmtId="0" fontId="0" fillId="8" borderId="3" xfId="0" applyFill="1" applyBorder="1">
      <alignment vertical="center"/>
    </xf>
    <xf numFmtId="0" fontId="0" fillId="8" borderId="4" xfId="0" applyFill="1" applyBorder="1">
      <alignment vertical="center"/>
    </xf>
    <xf numFmtId="0" fontId="0" fillId="8" borderId="0" xfId="0" applyFill="1" applyBorder="1">
      <alignment vertical="center"/>
    </xf>
    <xf numFmtId="0" fontId="0" fillId="8" borderId="5" xfId="0" applyFill="1" applyBorder="1">
      <alignment vertical="center"/>
    </xf>
    <xf numFmtId="0" fontId="0" fillId="8" borderId="6" xfId="0" applyFill="1" applyBorder="1">
      <alignment vertical="center"/>
    </xf>
    <xf numFmtId="0" fontId="0" fillId="5" borderId="3" xfId="0" applyFill="1" applyBorder="1">
      <alignment vertical="center"/>
    </xf>
    <xf numFmtId="0" fontId="0" fillId="5" borderId="4" xfId="0" applyFill="1" applyBorder="1">
      <alignment vertical="center"/>
    </xf>
    <xf numFmtId="0" fontId="0" fillId="5" borderId="0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0" fontId="0" fillId="9" borderId="0" xfId="0" applyFill="1">
      <alignment vertical="center"/>
    </xf>
    <xf numFmtId="0" fontId="0" fillId="9" borderId="3" xfId="0" applyFill="1" applyBorder="1">
      <alignment vertical="center"/>
    </xf>
    <xf numFmtId="0" fontId="0" fillId="9" borderId="0" xfId="0" applyFill="1" applyBorder="1">
      <alignment vertical="center"/>
    </xf>
    <xf numFmtId="0" fontId="0" fillId="9" borderId="4" xfId="0" applyFill="1" applyBorder="1">
      <alignment vertical="center"/>
    </xf>
    <xf numFmtId="0" fontId="0" fillId="9" borderId="1" xfId="0" applyFill="1" applyBorder="1">
      <alignment vertical="center"/>
    </xf>
    <xf numFmtId="0" fontId="0" fillId="9" borderId="2" xfId="0" applyFill="1" applyBorder="1">
      <alignment vertical="center"/>
    </xf>
    <xf numFmtId="0" fontId="0" fillId="9" borderId="5" xfId="0" applyFill="1" applyBorder="1">
      <alignment vertical="center"/>
    </xf>
    <xf numFmtId="0" fontId="0" fillId="9" borderId="6" xfId="0" applyFill="1" applyBorder="1">
      <alignment vertical="center"/>
    </xf>
    <xf numFmtId="0" fontId="0" fillId="10" borderId="0" xfId="0" applyFill="1">
      <alignment vertical="center"/>
    </xf>
    <xf numFmtId="0" fontId="0" fillId="10" borderId="3" xfId="0" applyFill="1" applyBorder="1">
      <alignment vertical="center"/>
    </xf>
    <xf numFmtId="0" fontId="0" fillId="10" borderId="4" xfId="0" applyFill="1" applyBorder="1">
      <alignment vertical="center"/>
    </xf>
    <xf numFmtId="0" fontId="0" fillId="10" borderId="0" xfId="0" applyFill="1" applyBorder="1">
      <alignment vertical="center"/>
    </xf>
    <xf numFmtId="0" fontId="0" fillId="10" borderId="1" xfId="0" applyFill="1" applyBorder="1">
      <alignment vertical="center"/>
    </xf>
    <xf numFmtId="0" fontId="0" fillId="10" borderId="2" xfId="0" applyFill="1" applyBorder="1">
      <alignment vertical="center"/>
    </xf>
    <xf numFmtId="0" fontId="0" fillId="10" borderId="5" xfId="0" applyFill="1" applyBorder="1">
      <alignment vertical="center"/>
    </xf>
    <xf numFmtId="0" fontId="0" fillId="10" borderId="6" xfId="0" applyFill="1" applyBorder="1">
      <alignment vertical="center"/>
    </xf>
    <xf numFmtId="0" fontId="0" fillId="6" borderId="1" xfId="0" applyFill="1" applyBorder="1">
      <alignment vertical="center"/>
    </xf>
    <xf numFmtId="0" fontId="0" fillId="6" borderId="8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5" xfId="0" applyFill="1" applyBorder="1">
      <alignment vertical="center"/>
    </xf>
    <xf numFmtId="0" fontId="0" fillId="6" borderId="7" xfId="0" applyFill="1" applyBorder="1">
      <alignment vertical="center"/>
    </xf>
    <xf numFmtId="0" fontId="0" fillId="6" borderId="3" xfId="0" applyFill="1" applyBorder="1">
      <alignment vertical="center"/>
    </xf>
    <xf numFmtId="0" fontId="0" fillId="6" borderId="4" xfId="0" applyFill="1" applyBorder="1">
      <alignment vertical="center"/>
    </xf>
    <xf numFmtId="0" fontId="4" fillId="0" borderId="0" xfId="3" applyFont="1" applyFill="1" applyBorder="1" applyAlignment="1">
      <alignment horizontal="left" vertical="center" shrinkToFit="1"/>
    </xf>
    <xf numFmtId="0" fontId="5" fillId="0" borderId="15" xfId="3" applyFont="1" applyFill="1" applyBorder="1" applyAlignment="1">
      <alignment horizontal="center" vertical="center" shrinkToFit="1"/>
    </xf>
    <xf numFmtId="0" fontId="2" fillId="0" borderId="15" xfId="3" applyFont="1" applyFill="1" applyBorder="1" applyAlignment="1">
      <alignment horizontal="center" vertical="center" shrinkToFit="1"/>
    </xf>
    <xf numFmtId="0" fontId="2" fillId="11" borderId="13" xfId="3" applyFont="1" applyFill="1" applyBorder="1" applyAlignment="1">
      <alignment vertical="center" shrinkToFit="1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17" xfId="3" applyFont="1" applyBorder="1" applyAlignment="1">
      <alignment horizontal="center" vertical="center"/>
    </xf>
    <xf numFmtId="0" fontId="4" fillId="0" borderId="0" xfId="3" applyFont="1"/>
    <xf numFmtId="0" fontId="4" fillId="0" borderId="0" xfId="3" applyFont="1" applyFill="1"/>
    <xf numFmtId="0" fontId="4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" shrinkToFit="1"/>
    </xf>
    <xf numFmtId="0" fontId="4" fillId="0" borderId="0" xfId="3" applyFont="1" applyFill="1" applyAlignment="1">
      <alignment horizontal="center" vertical="center" shrinkToFit="1"/>
    </xf>
    <xf numFmtId="0" fontId="4" fillId="14" borderId="0" xfId="3" applyFont="1" applyFill="1" applyAlignment="1">
      <alignment vertical="center"/>
    </xf>
    <xf numFmtId="0" fontId="4" fillId="0" borderId="8" xfId="3" applyFont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center" vertical="center"/>
    </xf>
    <xf numFmtId="0" fontId="5" fillId="0" borderId="0" xfId="3" applyFont="1" applyFill="1" applyBorder="1" applyAlignment="1">
      <alignment horizontal="left" vertical="center" shrinkToFit="1"/>
    </xf>
    <xf numFmtId="0" fontId="5" fillId="0" borderId="0" xfId="3" applyFont="1" applyFill="1" applyBorder="1" applyAlignment="1">
      <alignment horizontal="center" vertical="center"/>
    </xf>
    <xf numFmtId="0" fontId="4" fillId="0" borderId="0" xfId="3" applyFont="1" applyFill="1" applyBorder="1"/>
    <xf numFmtId="0" fontId="4" fillId="2" borderId="9" xfId="1" applyFont="1" applyFill="1" applyBorder="1" applyAlignment="1">
      <alignment horizontal="center" vertical="center" shrinkToFit="1"/>
    </xf>
    <xf numFmtId="0" fontId="4" fillId="2" borderId="10" xfId="1" applyFont="1" applyFill="1" applyBorder="1" applyAlignment="1">
      <alignment horizontal="center" vertical="center" shrinkToFit="1"/>
    </xf>
    <xf numFmtId="0" fontId="4" fillId="0" borderId="14" xfId="1" applyFont="1" applyFill="1" applyBorder="1" applyAlignment="1">
      <alignment horizontal="center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2" borderId="12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vertical="center"/>
    </xf>
    <xf numFmtId="56" fontId="2" fillId="0" borderId="0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33" xfId="3" applyFont="1" applyFill="1" applyBorder="1" applyAlignment="1">
      <alignment horizontal="center" vertical="center" shrinkToFit="1"/>
    </xf>
    <xf numFmtId="0" fontId="2" fillId="0" borderId="33" xfId="3" applyFont="1" applyFill="1" applyBorder="1" applyAlignment="1">
      <alignment vertical="center" shrinkToFit="1"/>
    </xf>
    <xf numFmtId="0" fontId="4" fillId="16" borderId="0" xfId="3" applyFont="1" applyFill="1" applyAlignment="1">
      <alignment vertical="center"/>
    </xf>
    <xf numFmtId="0" fontId="2" fillId="12" borderId="13" xfId="3" applyFont="1" applyFill="1" applyBorder="1" applyAlignment="1">
      <alignment horizontal="center" vertical="center" shrinkToFit="1"/>
    </xf>
    <xf numFmtId="0" fontId="2" fillId="12" borderId="16" xfId="3" applyFont="1" applyFill="1" applyBorder="1" applyAlignment="1">
      <alignment horizontal="center" vertical="center" shrinkToFit="1"/>
    </xf>
    <xf numFmtId="0" fontId="2" fillId="12" borderId="25" xfId="3" applyFont="1" applyFill="1" applyBorder="1" applyAlignment="1">
      <alignment horizontal="center" vertical="center" shrinkToFit="1"/>
    </xf>
    <xf numFmtId="0" fontId="2" fillId="16" borderId="17" xfId="3" applyFont="1" applyFill="1" applyBorder="1" applyAlignment="1">
      <alignment horizontal="center" vertical="center" shrinkToFit="1"/>
    </xf>
    <xf numFmtId="0" fontId="2" fillId="0" borderId="23" xfId="3" applyFont="1" applyFill="1" applyBorder="1" applyAlignment="1">
      <alignment horizontal="center" vertical="center" shrinkToFit="1"/>
    </xf>
    <xf numFmtId="0" fontId="2" fillId="16" borderId="25" xfId="3" applyFont="1" applyFill="1" applyBorder="1" applyAlignment="1">
      <alignment horizontal="center" vertical="center" shrinkToFit="1"/>
    </xf>
    <xf numFmtId="0" fontId="2" fillId="16" borderId="23" xfId="3" applyFont="1" applyFill="1" applyBorder="1" applyAlignment="1">
      <alignment horizontal="center" vertical="center" shrinkToFit="1"/>
    </xf>
    <xf numFmtId="0" fontId="2" fillId="0" borderId="27" xfId="3" applyFont="1" applyFill="1" applyBorder="1" applyAlignment="1">
      <alignment horizontal="center" vertical="center" shrinkToFit="1"/>
    </xf>
    <xf numFmtId="0" fontId="2" fillId="16" borderId="26" xfId="3" applyFont="1" applyFill="1" applyBorder="1" applyAlignment="1">
      <alignment horizontal="center" vertical="center" shrinkToFit="1"/>
    </xf>
    <xf numFmtId="0" fontId="2" fillId="16" borderId="27" xfId="3" applyFont="1" applyFill="1" applyBorder="1" applyAlignment="1">
      <alignment horizontal="center" vertical="center" shrinkToFit="1"/>
    </xf>
    <xf numFmtId="176" fontId="2" fillId="16" borderId="23" xfId="3" applyNumberFormat="1" applyFont="1" applyFill="1" applyBorder="1" applyAlignment="1">
      <alignment horizontal="center" vertical="center" shrinkToFit="1"/>
    </xf>
    <xf numFmtId="0" fontId="2" fillId="16" borderId="24" xfId="3" applyFont="1" applyFill="1" applyBorder="1" applyAlignment="1">
      <alignment horizontal="center" vertical="center" shrinkToFit="1"/>
    </xf>
    <xf numFmtId="176" fontId="2" fillId="16" borderId="27" xfId="3" applyNumberFormat="1" applyFont="1" applyFill="1" applyBorder="1" applyAlignment="1">
      <alignment horizontal="center" vertical="center" shrinkToFit="1"/>
    </xf>
    <xf numFmtId="0" fontId="2" fillId="16" borderId="28" xfId="3" applyFont="1" applyFill="1" applyBorder="1" applyAlignment="1">
      <alignment horizontal="center" vertical="center" shrinkToFit="1"/>
    </xf>
    <xf numFmtId="0" fontId="2" fillId="16" borderId="29" xfId="3" applyFont="1" applyFill="1" applyBorder="1" applyAlignment="1">
      <alignment horizontal="center" vertical="center" shrinkToFit="1"/>
    </xf>
    <xf numFmtId="0" fontId="11" fillId="14" borderId="0" xfId="3" applyFont="1" applyFill="1" applyBorder="1" applyAlignment="1">
      <alignment vertical="center"/>
    </xf>
    <xf numFmtId="0" fontId="2" fillId="16" borderId="17" xfId="3" applyFont="1" applyFill="1" applyBorder="1" applyAlignment="1" applyProtection="1">
      <alignment horizontal="right" vertical="center" shrinkToFit="1"/>
      <protection locked="0"/>
    </xf>
    <xf numFmtId="0" fontId="2" fillId="16" borderId="23" xfId="3" applyFont="1" applyFill="1" applyBorder="1" applyAlignment="1" applyProtection="1">
      <alignment horizontal="right" vertical="center" shrinkToFit="1"/>
      <protection locked="0"/>
    </xf>
    <xf numFmtId="0" fontId="2" fillId="16" borderId="13" xfId="3" applyFont="1" applyFill="1" applyBorder="1" applyAlignment="1" applyProtection="1">
      <alignment horizontal="center" vertical="center" shrinkToFit="1"/>
      <protection locked="0"/>
    </xf>
    <xf numFmtId="49" fontId="2" fillId="16" borderId="13" xfId="3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3" applyFont="1" applyFill="1" applyBorder="1" applyAlignment="1" applyProtection="1">
      <alignment horizontal="center" vertical="center" shrinkToFit="1"/>
      <protection locked="0"/>
    </xf>
    <xf numFmtId="0" fontId="2" fillId="0" borderId="17" xfId="3" applyFont="1" applyFill="1" applyBorder="1" applyAlignment="1" applyProtection="1">
      <alignment horizontal="center" vertical="center" shrinkToFit="1"/>
      <protection locked="0"/>
    </xf>
    <xf numFmtId="0" fontId="2" fillId="0" borderId="24" xfId="3" applyFont="1" applyFill="1" applyBorder="1" applyAlignment="1" applyProtection="1">
      <alignment horizontal="center" vertical="center" shrinkToFit="1"/>
      <protection locked="0"/>
    </xf>
    <xf numFmtId="0" fontId="13" fillId="0" borderId="12" xfId="3" applyFont="1" applyFill="1" applyBorder="1" applyAlignment="1" applyProtection="1">
      <alignment horizontal="center" vertical="center" shrinkToFit="1"/>
    </xf>
    <xf numFmtId="0" fontId="2" fillId="16" borderId="26" xfId="3" applyFont="1" applyFill="1" applyBorder="1" applyAlignment="1" applyProtection="1">
      <alignment horizontal="right" vertical="center" shrinkToFit="1"/>
      <protection locked="0"/>
    </xf>
    <xf numFmtId="0" fontId="2" fillId="16" borderId="27" xfId="3" applyFont="1" applyFill="1" applyBorder="1" applyAlignment="1" applyProtection="1">
      <alignment horizontal="right" vertical="center" shrinkToFit="1"/>
      <protection locked="0"/>
    </xf>
    <xf numFmtId="0" fontId="2" fillId="16" borderId="21" xfId="3" applyFont="1" applyFill="1" applyBorder="1" applyAlignment="1" applyProtection="1">
      <alignment horizontal="center" vertical="center" shrinkToFit="1"/>
      <protection locked="0"/>
    </xf>
    <xf numFmtId="49" fontId="2" fillId="16" borderId="21" xfId="3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3" applyFont="1" applyFill="1" applyBorder="1" applyAlignment="1" applyProtection="1">
      <alignment horizontal="center" vertical="center" shrinkToFit="1"/>
      <protection locked="0"/>
    </xf>
    <xf numFmtId="0" fontId="2" fillId="0" borderId="26" xfId="3" applyFont="1" applyFill="1" applyBorder="1" applyAlignment="1" applyProtection="1">
      <alignment horizontal="center" vertical="center" shrinkToFit="1"/>
      <protection locked="0"/>
    </xf>
    <xf numFmtId="0" fontId="2" fillId="0" borderId="28" xfId="3" applyFont="1" applyFill="1" applyBorder="1" applyAlignment="1" applyProtection="1">
      <alignment horizontal="center" vertical="center" shrinkToFit="1"/>
      <protection locked="0"/>
    </xf>
    <xf numFmtId="0" fontId="5" fillId="2" borderId="24" xfId="3" applyFont="1" applyFill="1" applyBorder="1" applyAlignment="1">
      <alignment horizontal="left" vertical="center" shrinkToFit="1"/>
    </xf>
    <xf numFmtId="0" fontId="5" fillId="2" borderId="13" xfId="3" applyFont="1" applyFill="1" applyBorder="1" applyAlignment="1">
      <alignment horizontal="center" vertical="center"/>
    </xf>
    <xf numFmtId="0" fontId="12" fillId="0" borderId="13" xfId="0" applyFont="1" applyBorder="1">
      <alignment vertical="center"/>
    </xf>
    <xf numFmtId="0" fontId="12" fillId="13" borderId="13" xfId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>
      <alignment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 shrinkToFit="1"/>
    </xf>
    <xf numFmtId="0" fontId="2" fillId="0" borderId="70" xfId="3" applyFont="1" applyFill="1" applyBorder="1" applyAlignment="1">
      <alignment horizontal="center" vertical="center" shrinkToFit="1"/>
    </xf>
    <xf numFmtId="0" fontId="4" fillId="16" borderId="0" xfId="1" applyFont="1" applyFill="1" applyBorder="1" applyAlignment="1">
      <alignment horizontal="center" vertical="center" shrinkToFit="1"/>
    </xf>
    <xf numFmtId="0" fontId="4" fillId="16" borderId="43" xfId="1" applyFont="1" applyFill="1" applyBorder="1" applyAlignment="1">
      <alignment horizontal="center" vertical="center" shrinkToFit="1"/>
    </xf>
    <xf numFmtId="0" fontId="4" fillId="16" borderId="42" xfId="1" applyFont="1" applyFill="1" applyBorder="1" applyAlignment="1">
      <alignment horizontal="center" vertical="center" shrinkToFit="1"/>
    </xf>
    <xf numFmtId="0" fontId="4" fillId="16" borderId="7" xfId="1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Fill="1" applyBorder="1">
      <alignment vertical="center"/>
    </xf>
    <xf numFmtId="0" fontId="16" fillId="0" borderId="0" xfId="0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>
      <alignment vertical="center"/>
    </xf>
    <xf numFmtId="0" fontId="16" fillId="0" borderId="0" xfId="0" applyFont="1">
      <alignment vertical="center"/>
    </xf>
    <xf numFmtId="0" fontId="18" fillId="0" borderId="0" xfId="0" applyFont="1" applyFill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121" xfId="0" applyFont="1" applyFill="1" applyBorder="1">
      <alignment vertical="center"/>
    </xf>
    <xf numFmtId="0" fontId="16" fillId="0" borderId="121" xfId="0" applyFont="1" applyFill="1" applyBorder="1" applyAlignment="1">
      <alignment horizontal="right" vertical="center"/>
    </xf>
    <xf numFmtId="176" fontId="16" fillId="0" borderId="121" xfId="0" applyNumberFormat="1" applyFont="1" applyFill="1" applyBorder="1" applyAlignment="1">
      <alignment horizontal="center" vertical="center"/>
    </xf>
    <xf numFmtId="0" fontId="16" fillId="0" borderId="121" xfId="0" applyFont="1" applyFill="1" applyBorder="1" applyAlignment="1">
      <alignment horizontal="left" vertical="center"/>
    </xf>
    <xf numFmtId="0" fontId="16" fillId="0" borderId="121" xfId="0" applyFont="1" applyBorder="1" applyAlignment="1">
      <alignment horizontal="center" vertical="center"/>
    </xf>
    <xf numFmtId="0" fontId="17" fillId="0" borderId="121" xfId="0" applyFont="1" applyBorder="1" applyAlignment="1">
      <alignment horizontal="center" vertical="center"/>
    </xf>
    <xf numFmtId="0" fontId="16" fillId="0" borderId="121" xfId="0" applyFont="1" applyBorder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121" xfId="0" applyFont="1" applyFill="1" applyBorder="1" applyAlignment="1">
      <alignment horizontal="center" vertical="center"/>
    </xf>
    <xf numFmtId="20" fontId="16" fillId="0" borderId="0" xfId="0" applyNumberFormat="1" applyFont="1" applyFill="1" applyAlignment="1">
      <alignment horizontal="center" vertical="center"/>
    </xf>
    <xf numFmtId="0" fontId="2" fillId="16" borderId="17" xfId="3" applyFont="1" applyFill="1" applyBorder="1" applyAlignment="1" applyProtection="1">
      <alignment horizontal="center" vertical="center" shrinkToFit="1"/>
      <protection locked="0"/>
    </xf>
    <xf numFmtId="0" fontId="13" fillId="16" borderId="12" xfId="3" applyFont="1" applyFill="1" applyBorder="1" applyAlignment="1" applyProtection="1">
      <alignment horizontal="center" vertical="center" shrinkToFit="1"/>
    </xf>
    <xf numFmtId="0" fontId="2" fillId="16" borderId="24" xfId="3" applyFont="1" applyFill="1" applyBorder="1" applyAlignment="1" applyProtection="1">
      <alignment horizontal="center" vertical="center" shrinkToFit="1"/>
      <protection locked="0"/>
    </xf>
    <xf numFmtId="0" fontId="13" fillId="16" borderId="32" xfId="3" applyFont="1" applyFill="1" applyBorder="1" applyAlignment="1">
      <alignment horizontal="center" vertical="center" shrinkToFit="1"/>
    </xf>
    <xf numFmtId="0" fontId="13" fillId="16" borderId="55" xfId="3" applyFont="1" applyFill="1" applyBorder="1" applyAlignment="1">
      <alignment horizontal="center" vertical="center" shrinkToFit="1"/>
    </xf>
    <xf numFmtId="0" fontId="2" fillId="12" borderId="53" xfId="3" applyFont="1" applyFill="1" applyBorder="1" applyAlignment="1">
      <alignment horizontal="center" vertical="center" shrinkToFit="1"/>
    </xf>
    <xf numFmtId="0" fontId="2" fillId="12" borderId="54" xfId="3" applyFont="1" applyFill="1" applyBorder="1" applyAlignment="1">
      <alignment horizontal="center" vertical="center" shrinkToFit="1"/>
    </xf>
    <xf numFmtId="0" fontId="2" fillId="12" borderId="51" xfId="3" applyFont="1" applyFill="1" applyBorder="1" applyAlignment="1">
      <alignment horizontal="center" vertical="center" shrinkToFit="1"/>
    </xf>
    <xf numFmtId="0" fontId="2" fillId="12" borderId="8" xfId="3" applyFont="1" applyFill="1" applyBorder="1" applyAlignment="1">
      <alignment horizontal="center" vertical="center" shrinkToFit="1"/>
    </xf>
    <xf numFmtId="0" fontId="2" fillId="12" borderId="52" xfId="3" applyFont="1" applyFill="1" applyBorder="1" applyAlignment="1">
      <alignment horizontal="center" vertical="center" shrinkToFit="1"/>
    </xf>
    <xf numFmtId="0" fontId="2" fillId="12" borderId="44" xfId="3" applyFont="1" applyFill="1" applyBorder="1" applyAlignment="1">
      <alignment horizontal="center" vertical="center" shrinkToFit="1"/>
    </xf>
    <xf numFmtId="0" fontId="2" fillId="12" borderId="42" xfId="3" applyFont="1" applyFill="1" applyBorder="1" applyAlignment="1">
      <alignment horizontal="center" vertical="center" shrinkToFit="1"/>
    </xf>
    <xf numFmtId="0" fontId="2" fillId="12" borderId="46" xfId="3" applyFont="1" applyFill="1" applyBorder="1" applyAlignment="1">
      <alignment horizontal="center" vertical="center" shrinkToFit="1"/>
    </xf>
    <xf numFmtId="0" fontId="2" fillId="12" borderId="50" xfId="3" applyFont="1" applyFill="1" applyBorder="1" applyAlignment="1">
      <alignment horizontal="center" vertical="center" shrinkToFit="1"/>
    </xf>
    <xf numFmtId="0" fontId="2" fillId="12" borderId="20" xfId="3" applyFont="1" applyFill="1" applyBorder="1" applyAlignment="1">
      <alignment horizontal="center" vertical="center" shrinkToFit="1"/>
    </xf>
    <xf numFmtId="49" fontId="2" fillId="12" borderId="50" xfId="3" applyNumberFormat="1" applyFont="1" applyFill="1" applyBorder="1" applyAlignment="1">
      <alignment horizontal="center" vertical="center" shrinkToFit="1"/>
    </xf>
    <xf numFmtId="49" fontId="2" fillId="12" borderId="20" xfId="3" applyNumberFormat="1" applyFont="1" applyFill="1" applyBorder="1" applyAlignment="1">
      <alignment horizontal="center" vertical="center" shrinkToFit="1"/>
    </xf>
    <xf numFmtId="0" fontId="2" fillId="12" borderId="49" xfId="3" applyFont="1" applyFill="1" applyBorder="1" applyAlignment="1">
      <alignment horizontal="center" vertical="center" shrinkToFit="1"/>
    </xf>
    <xf numFmtId="0" fontId="2" fillId="12" borderId="117" xfId="3" applyFont="1" applyFill="1" applyBorder="1" applyAlignment="1">
      <alignment horizontal="center" vertical="center" shrinkToFit="1"/>
    </xf>
    <xf numFmtId="0" fontId="13" fillId="0" borderId="57" xfId="3" applyFont="1" applyFill="1" applyBorder="1" applyAlignment="1">
      <alignment horizontal="center" vertical="center" shrinkToFit="1"/>
    </xf>
    <xf numFmtId="0" fontId="13" fillId="0" borderId="56" xfId="3" applyFont="1" applyFill="1" applyBorder="1" applyAlignment="1">
      <alignment horizontal="center" vertical="center" shrinkToFit="1"/>
    </xf>
    <xf numFmtId="0" fontId="13" fillId="0" borderId="30" xfId="3" applyFont="1" applyFill="1" applyBorder="1" applyAlignment="1">
      <alignment horizontal="center" vertical="center" shrinkToFit="1"/>
    </xf>
    <xf numFmtId="0" fontId="2" fillId="0" borderId="70" xfId="3" applyFont="1" applyFill="1" applyBorder="1" applyAlignment="1">
      <alignment horizontal="center" vertical="center" shrinkToFit="1"/>
    </xf>
    <xf numFmtId="0" fontId="13" fillId="16" borderId="57" xfId="3" applyFont="1" applyFill="1" applyBorder="1" applyAlignment="1">
      <alignment horizontal="center" vertical="center" shrinkToFit="1"/>
    </xf>
    <xf numFmtId="0" fontId="13" fillId="16" borderId="56" xfId="3" applyFont="1" applyFill="1" applyBorder="1" applyAlignment="1">
      <alignment horizontal="center" vertical="center" shrinkToFit="1"/>
    </xf>
    <xf numFmtId="0" fontId="13" fillId="16" borderId="30" xfId="3" applyFont="1" applyFill="1" applyBorder="1" applyAlignment="1">
      <alignment horizontal="center" vertical="center" shrinkToFit="1"/>
    </xf>
    <xf numFmtId="0" fontId="14" fillId="16" borderId="0" xfId="3" applyFont="1" applyFill="1" applyBorder="1" applyAlignment="1">
      <alignment horizontal="center" vertical="center"/>
    </xf>
    <xf numFmtId="0" fontId="11" fillId="14" borderId="7" xfId="3" applyFont="1" applyFill="1" applyBorder="1" applyAlignment="1">
      <alignment horizontal="center" vertical="center"/>
    </xf>
    <xf numFmtId="0" fontId="5" fillId="17" borderId="13" xfId="3" applyFont="1" applyFill="1" applyBorder="1" applyAlignment="1">
      <alignment horizontal="center" vertical="center" shrinkToFit="1"/>
    </xf>
    <xf numFmtId="0" fontId="4" fillId="0" borderId="42" xfId="3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15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5" fillId="16" borderId="118" xfId="1" applyFont="1" applyFill="1" applyBorder="1" applyAlignment="1">
      <alignment horizontal="center" vertical="center" shrinkToFit="1"/>
    </xf>
    <xf numFmtId="0" fontId="5" fillId="16" borderId="119" xfId="1" applyFont="1" applyFill="1" applyBorder="1" applyAlignment="1">
      <alignment horizontal="center" vertical="center" shrinkToFit="1"/>
    </xf>
    <xf numFmtId="0" fontId="5" fillId="16" borderId="120" xfId="1" applyFont="1" applyFill="1" applyBorder="1" applyAlignment="1">
      <alignment horizontal="center" vertical="center" shrinkToFit="1"/>
    </xf>
    <xf numFmtId="0" fontId="5" fillId="14" borderId="35" xfId="1" applyFont="1" applyFill="1" applyBorder="1" applyAlignment="1">
      <alignment horizontal="center" vertical="center" shrinkToFit="1"/>
    </xf>
    <xf numFmtId="0" fontId="5" fillId="14" borderId="7" xfId="1" applyFont="1" applyFill="1" applyBorder="1" applyAlignment="1">
      <alignment horizontal="center" vertical="center" shrinkToFit="1"/>
    </xf>
    <xf numFmtId="0" fontId="5" fillId="14" borderId="6" xfId="1" applyFont="1" applyFill="1" applyBorder="1" applyAlignment="1">
      <alignment horizontal="center" vertical="center" shrinkToFit="1"/>
    </xf>
    <xf numFmtId="177" fontId="2" fillId="14" borderId="7" xfId="1" applyNumberFormat="1" applyFont="1" applyFill="1" applyBorder="1" applyAlignment="1">
      <alignment horizontal="right" vertical="center"/>
    </xf>
    <xf numFmtId="0" fontId="2" fillId="14" borderId="7" xfId="1" applyFont="1" applyFill="1" applyBorder="1" applyAlignment="1">
      <alignment horizontal="left" vertical="center"/>
    </xf>
    <xf numFmtId="0" fontId="6" fillId="16" borderId="0" xfId="1" applyFont="1" applyFill="1" applyBorder="1" applyAlignment="1">
      <alignment horizontal="center" vertical="center"/>
    </xf>
    <xf numFmtId="0" fontId="6" fillId="16" borderId="7" xfId="1" applyFont="1" applyFill="1" applyBorder="1" applyAlignment="1">
      <alignment horizontal="center" vertical="center"/>
    </xf>
    <xf numFmtId="0" fontId="4" fillId="16" borderId="0" xfId="1" applyFont="1" applyFill="1" applyBorder="1" applyAlignment="1">
      <alignment horizontal="center" vertical="center" shrinkToFit="1"/>
    </xf>
    <xf numFmtId="0" fontId="4" fillId="16" borderId="7" xfId="1" applyFont="1" applyFill="1" applyBorder="1" applyAlignment="1">
      <alignment horizontal="center" vertical="center" shrinkToFit="1"/>
    </xf>
    <xf numFmtId="0" fontId="4" fillId="16" borderId="15" xfId="1" applyFont="1" applyFill="1" applyBorder="1" applyAlignment="1">
      <alignment horizontal="center" vertical="center" shrinkToFit="1"/>
    </xf>
    <xf numFmtId="0" fontId="4" fillId="16" borderId="35" xfId="1" applyFont="1" applyFill="1" applyBorder="1" applyAlignment="1">
      <alignment horizontal="center" vertical="center" shrinkToFit="1"/>
    </xf>
    <xf numFmtId="0" fontId="4" fillId="16" borderId="22" xfId="1" applyFont="1" applyFill="1" applyBorder="1" applyAlignment="1">
      <alignment horizontal="center" vertical="center" shrinkToFit="1"/>
    </xf>
    <xf numFmtId="0" fontId="4" fillId="16" borderId="31" xfId="1" applyFont="1" applyFill="1" applyBorder="1" applyAlignment="1">
      <alignment horizontal="center" vertical="center" shrinkToFit="1"/>
    </xf>
    <xf numFmtId="0" fontId="4" fillId="15" borderId="18" xfId="1" applyNumberFormat="1" applyFont="1" applyFill="1" applyBorder="1" applyAlignment="1">
      <alignment horizontal="center" vertical="center" shrinkToFit="1"/>
    </xf>
    <xf numFmtId="0" fontId="4" fillId="15" borderId="37" xfId="1" applyNumberFormat="1" applyFont="1" applyFill="1" applyBorder="1" applyAlignment="1">
      <alignment horizontal="center" vertical="center" shrinkToFit="1"/>
    </xf>
    <xf numFmtId="0" fontId="4" fillId="15" borderId="80" xfId="1" applyNumberFormat="1" applyFont="1" applyFill="1" applyBorder="1" applyAlignment="1">
      <alignment horizontal="center" vertical="center" shrinkToFit="1"/>
    </xf>
    <xf numFmtId="0" fontId="4" fillId="15" borderId="38" xfId="1" applyNumberFormat="1" applyFont="1" applyFill="1" applyBorder="1" applyAlignment="1">
      <alignment horizontal="center" vertical="center" shrinkToFit="1"/>
    </xf>
    <xf numFmtId="0" fontId="2" fillId="16" borderId="65" xfId="1" applyFont="1" applyFill="1" applyBorder="1" applyAlignment="1">
      <alignment horizontal="center" vertical="center" shrinkToFit="1"/>
    </xf>
    <xf numFmtId="0" fontId="2" fillId="16" borderId="15" xfId="1" applyFont="1" applyFill="1" applyBorder="1" applyAlignment="1">
      <alignment horizontal="center" vertical="center" shrinkToFit="1"/>
    </xf>
    <xf numFmtId="0" fontId="2" fillId="16" borderId="35" xfId="1" applyFont="1" applyFill="1" applyBorder="1" applyAlignment="1">
      <alignment horizontal="center" vertical="center" shrinkToFit="1"/>
    </xf>
    <xf numFmtId="0" fontId="2" fillId="16" borderId="67" xfId="1" applyFont="1" applyFill="1" applyBorder="1" applyAlignment="1">
      <alignment horizontal="center" vertical="center" shrinkToFit="1"/>
    </xf>
    <xf numFmtId="0" fontId="2" fillId="16" borderId="22" xfId="1" applyFont="1" applyFill="1" applyBorder="1" applyAlignment="1">
      <alignment horizontal="center" vertical="center" shrinkToFit="1"/>
    </xf>
    <xf numFmtId="0" fontId="2" fillId="16" borderId="31" xfId="1" applyFont="1" applyFill="1" applyBorder="1" applyAlignment="1">
      <alignment horizontal="center" vertical="center" shrinkToFit="1"/>
    </xf>
    <xf numFmtId="0" fontId="2" fillId="13" borderId="88" xfId="1" applyFont="1" applyFill="1" applyBorder="1" applyAlignment="1">
      <alignment horizontal="center" vertical="center"/>
    </xf>
    <xf numFmtId="0" fontId="2" fillId="13" borderId="70" xfId="1" applyFont="1" applyFill="1" applyBorder="1" applyAlignment="1">
      <alignment horizontal="center" vertical="center"/>
    </xf>
    <xf numFmtId="0" fontId="2" fillId="13" borderId="45" xfId="1" applyFont="1" applyFill="1" applyBorder="1" applyAlignment="1">
      <alignment horizontal="center" vertical="center"/>
    </xf>
    <xf numFmtId="0" fontId="2" fillId="16" borderId="90" xfId="1" applyFont="1" applyFill="1" applyBorder="1" applyAlignment="1">
      <alignment horizontal="center" vertical="center" shrinkToFit="1"/>
    </xf>
    <xf numFmtId="0" fontId="2" fillId="16" borderId="56" xfId="1" applyFont="1" applyFill="1" applyBorder="1" applyAlignment="1">
      <alignment horizontal="center" vertical="center" shrinkToFit="1"/>
    </xf>
    <xf numFmtId="0" fontId="2" fillId="16" borderId="30" xfId="1" applyFont="1" applyFill="1" applyBorder="1" applyAlignment="1">
      <alignment horizontal="center" vertical="center" shrinkToFit="1"/>
    </xf>
    <xf numFmtId="0" fontId="2" fillId="16" borderId="86" xfId="1" applyFont="1" applyFill="1" applyBorder="1" applyAlignment="1">
      <alignment horizontal="center" vertical="center" shrinkToFit="1"/>
    </xf>
    <xf numFmtId="0" fontId="2" fillId="16" borderId="33" xfId="1" applyFont="1" applyFill="1" applyBorder="1" applyAlignment="1">
      <alignment horizontal="center" vertical="center" shrinkToFit="1"/>
    </xf>
    <xf numFmtId="0" fontId="2" fillId="16" borderId="34" xfId="1" applyFont="1" applyFill="1" applyBorder="1" applyAlignment="1">
      <alignment horizontal="center" vertical="center" shrinkToFit="1"/>
    </xf>
    <xf numFmtId="0" fontId="4" fillId="15" borderId="62" xfId="1" applyNumberFormat="1" applyFont="1" applyFill="1" applyBorder="1" applyAlignment="1">
      <alignment horizontal="center" vertical="center" shrinkToFit="1"/>
    </xf>
    <xf numFmtId="0" fontId="4" fillId="15" borderId="36" xfId="1" applyNumberFormat="1" applyFont="1" applyFill="1" applyBorder="1" applyAlignment="1">
      <alignment horizontal="center" vertical="center" shrinkToFit="1"/>
    </xf>
    <xf numFmtId="0" fontId="11" fillId="16" borderId="65" xfId="1" applyFont="1" applyFill="1" applyBorder="1" applyAlignment="1">
      <alignment horizontal="center" shrinkToFit="1"/>
    </xf>
    <xf numFmtId="0" fontId="11" fillId="16" borderId="66" xfId="1" applyFont="1" applyFill="1" applyBorder="1" applyAlignment="1">
      <alignment horizontal="center" shrinkToFit="1"/>
    </xf>
    <xf numFmtId="0" fontId="11" fillId="16" borderId="67" xfId="1" applyFont="1" applyFill="1" applyBorder="1" applyAlignment="1">
      <alignment horizontal="center" shrinkToFit="1"/>
    </xf>
    <xf numFmtId="0" fontId="6" fillId="16" borderId="43" xfId="1" applyFont="1" applyFill="1" applyBorder="1" applyAlignment="1">
      <alignment horizontal="center" vertical="center"/>
    </xf>
    <xf numFmtId="0" fontId="4" fillId="16" borderId="43" xfId="1" applyFont="1" applyFill="1" applyBorder="1" applyAlignment="1">
      <alignment horizontal="center" vertical="center" shrinkToFit="1"/>
    </xf>
    <xf numFmtId="0" fontId="4" fillId="16" borderId="63" xfId="1" applyFont="1" applyFill="1" applyBorder="1" applyAlignment="1">
      <alignment horizontal="center" vertical="center" shrinkToFit="1"/>
    </xf>
    <xf numFmtId="0" fontId="4" fillId="16" borderId="64" xfId="1" applyFont="1" applyFill="1" applyBorder="1" applyAlignment="1">
      <alignment horizontal="center" vertical="center" shrinkToFit="1"/>
    </xf>
    <xf numFmtId="0" fontId="2" fillId="13" borderId="71" xfId="1" applyFont="1" applyFill="1" applyBorder="1" applyAlignment="1">
      <alignment horizontal="center" vertical="center"/>
    </xf>
    <xf numFmtId="0" fontId="2" fillId="13" borderId="102" xfId="1" applyFont="1" applyFill="1" applyBorder="1" applyAlignment="1">
      <alignment horizontal="center" vertical="center"/>
    </xf>
    <xf numFmtId="0" fontId="2" fillId="13" borderId="103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 shrinkToFit="1"/>
    </xf>
    <xf numFmtId="0" fontId="2" fillId="0" borderId="3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center" vertical="center" shrinkToFit="1"/>
    </xf>
    <xf numFmtId="0" fontId="2" fillId="0" borderId="33" xfId="1" applyFont="1" applyFill="1" applyBorder="1" applyAlignment="1">
      <alignment horizontal="center" vertical="center" shrinkToFit="1"/>
    </xf>
    <xf numFmtId="0" fontId="2" fillId="0" borderId="34" xfId="1" applyFont="1" applyFill="1" applyBorder="1" applyAlignment="1">
      <alignment horizontal="center" vertical="center" shrinkToFit="1"/>
    </xf>
    <xf numFmtId="0" fontId="2" fillId="16" borderId="0" xfId="1" applyFont="1" applyFill="1" applyBorder="1" applyAlignment="1">
      <alignment horizontal="center" vertical="center" shrinkToFit="1"/>
    </xf>
    <xf numFmtId="0" fontId="2" fillId="16" borderId="7" xfId="1" applyFont="1" applyFill="1" applyBorder="1" applyAlignment="1">
      <alignment horizontal="center" vertical="center" shrinkToFit="1"/>
    </xf>
    <xf numFmtId="0" fontId="4" fillId="15" borderId="100" xfId="1" applyNumberFormat="1" applyFont="1" applyFill="1" applyBorder="1" applyAlignment="1">
      <alignment horizontal="center" vertical="center" shrinkToFit="1"/>
    </xf>
    <xf numFmtId="0" fontId="2" fillId="16" borderId="54" xfId="1" applyFont="1" applyFill="1" applyBorder="1" applyAlignment="1">
      <alignment horizontal="center" vertical="center" shrinkToFit="1"/>
    </xf>
    <xf numFmtId="0" fontId="2" fillId="16" borderId="32" xfId="1" applyFont="1" applyFill="1" applyBorder="1" applyAlignment="1">
      <alignment horizontal="center" vertical="center" shrinkToFit="1"/>
    </xf>
    <xf numFmtId="0" fontId="2" fillId="16" borderId="101" xfId="1" applyFont="1" applyFill="1" applyBorder="1" applyAlignment="1">
      <alignment horizontal="center" vertical="center" shrinkToFit="1"/>
    </xf>
    <xf numFmtId="0" fontId="2" fillId="16" borderId="20" xfId="1" applyFont="1" applyFill="1" applyBorder="1" applyAlignment="1">
      <alignment horizontal="center" vertical="center" shrinkToFit="1"/>
    </xf>
    <xf numFmtId="0" fontId="2" fillId="16" borderId="13" xfId="1" applyFont="1" applyFill="1" applyBorder="1" applyAlignment="1">
      <alignment horizontal="center" vertical="center" shrinkToFit="1"/>
    </xf>
    <xf numFmtId="0" fontId="2" fillId="16" borderId="87" xfId="1" applyFont="1" applyFill="1" applyBorder="1" applyAlignment="1">
      <alignment horizontal="center" vertical="center" shrinkToFit="1"/>
    </xf>
    <xf numFmtId="0" fontId="2" fillId="16" borderId="63" xfId="1" applyFont="1" applyFill="1" applyBorder="1" applyAlignment="1">
      <alignment horizontal="center" vertical="center" shrinkToFit="1"/>
    </xf>
    <xf numFmtId="0" fontId="2" fillId="16" borderId="46" xfId="1" applyFont="1" applyFill="1" applyBorder="1" applyAlignment="1">
      <alignment horizontal="center" vertical="center" shrinkToFit="1"/>
    </xf>
    <xf numFmtId="0" fontId="2" fillId="16" borderId="24" xfId="1" applyFont="1" applyFill="1" applyBorder="1" applyAlignment="1">
      <alignment horizontal="center" vertical="center" shrinkToFit="1"/>
    </xf>
    <xf numFmtId="0" fontId="2" fillId="16" borderId="85" xfId="1" applyFont="1" applyFill="1" applyBorder="1" applyAlignment="1">
      <alignment horizontal="center" vertical="center" shrinkToFit="1"/>
    </xf>
    <xf numFmtId="0" fontId="4" fillId="15" borderId="99" xfId="1" applyNumberFormat="1" applyFont="1" applyFill="1" applyBorder="1" applyAlignment="1">
      <alignment horizontal="center" vertical="center" shrinkToFit="1"/>
    </xf>
    <xf numFmtId="0" fontId="4" fillId="15" borderId="69" xfId="1" applyNumberFormat="1" applyFont="1" applyFill="1" applyBorder="1" applyAlignment="1">
      <alignment horizontal="center" vertical="center" shrinkToFit="1"/>
    </xf>
    <xf numFmtId="0" fontId="4" fillId="15" borderId="110" xfId="1" applyNumberFormat="1" applyFont="1" applyFill="1" applyBorder="1" applyAlignment="1">
      <alignment horizontal="center" vertical="center" shrinkToFit="1"/>
    </xf>
    <xf numFmtId="0" fontId="4" fillId="15" borderId="98" xfId="1" applyNumberFormat="1" applyFont="1" applyFill="1" applyBorder="1" applyAlignment="1">
      <alignment horizontal="center" vertical="center" shrinkToFit="1"/>
    </xf>
    <xf numFmtId="0" fontId="4" fillId="15" borderId="97" xfId="1" applyNumberFormat="1" applyFont="1" applyFill="1" applyBorder="1" applyAlignment="1">
      <alignment horizontal="center" vertical="center" shrinkToFit="1"/>
    </xf>
    <xf numFmtId="0" fontId="11" fillId="16" borderId="15" xfId="1" applyFont="1" applyFill="1" applyBorder="1" applyAlignment="1">
      <alignment horizontal="center" shrinkToFit="1"/>
    </xf>
    <xf numFmtId="0" fontId="11" fillId="16" borderId="0" xfId="1" applyFont="1" applyFill="1" applyBorder="1" applyAlignment="1">
      <alignment horizontal="center" shrinkToFit="1"/>
    </xf>
    <xf numFmtId="0" fontId="11" fillId="16" borderId="22" xfId="1" applyFont="1" applyFill="1" applyBorder="1" applyAlignment="1">
      <alignment horizontal="center" shrinkToFit="1"/>
    </xf>
    <xf numFmtId="56" fontId="4" fillId="16" borderId="95" xfId="1" applyNumberFormat="1" applyFont="1" applyFill="1" applyBorder="1" applyAlignment="1">
      <alignment horizontal="center" vertical="center" shrinkToFit="1"/>
    </xf>
    <xf numFmtId="56" fontId="4" fillId="16" borderId="73" xfId="1" applyNumberFormat="1" applyFont="1" applyFill="1" applyBorder="1" applyAlignment="1">
      <alignment horizontal="center" vertical="center" shrinkToFit="1"/>
    </xf>
    <xf numFmtId="56" fontId="4" fillId="16" borderId="111" xfId="1" applyNumberFormat="1" applyFont="1" applyFill="1" applyBorder="1" applyAlignment="1">
      <alignment horizontal="center" vertical="center" shrinkToFit="1"/>
    </xf>
    <xf numFmtId="56" fontId="4" fillId="16" borderId="112" xfId="1" applyNumberFormat="1" applyFont="1" applyFill="1" applyBorder="1" applyAlignment="1">
      <alignment horizontal="center" vertical="center" shrinkToFit="1"/>
    </xf>
    <xf numFmtId="56" fontId="4" fillId="16" borderId="113" xfId="1" applyNumberFormat="1" applyFont="1" applyFill="1" applyBorder="1" applyAlignment="1">
      <alignment horizontal="center" vertical="center" shrinkToFit="1"/>
    </xf>
    <xf numFmtId="56" fontId="4" fillId="16" borderId="114" xfId="1" applyNumberFormat="1" applyFont="1" applyFill="1" applyBorder="1" applyAlignment="1">
      <alignment horizontal="center" vertical="center" shrinkToFit="1"/>
    </xf>
    <xf numFmtId="0" fontId="11" fillId="16" borderId="47" xfId="1" applyFont="1" applyFill="1" applyBorder="1" applyAlignment="1">
      <alignment horizontal="center" shrinkToFit="1"/>
    </xf>
    <xf numFmtId="0" fontId="11" fillId="16" borderId="48" xfId="1" applyFont="1" applyFill="1" applyBorder="1" applyAlignment="1">
      <alignment horizontal="center" shrinkToFit="1"/>
    </xf>
    <xf numFmtId="56" fontId="11" fillId="16" borderId="66" xfId="1" applyNumberFormat="1" applyFont="1" applyFill="1" applyBorder="1" applyAlignment="1">
      <alignment horizontal="center" shrinkToFit="1"/>
    </xf>
    <xf numFmtId="56" fontId="11" fillId="16" borderId="67" xfId="1" applyNumberFormat="1" applyFont="1" applyFill="1" applyBorder="1" applyAlignment="1">
      <alignment horizontal="center" shrinkToFit="1"/>
    </xf>
    <xf numFmtId="56" fontId="11" fillId="16" borderId="65" xfId="1" applyNumberFormat="1" applyFont="1" applyFill="1" applyBorder="1" applyAlignment="1">
      <alignment horizontal="center" shrinkToFit="1"/>
    </xf>
    <xf numFmtId="0" fontId="4" fillId="15" borderId="82" xfId="1" applyNumberFormat="1" applyFont="1" applyFill="1" applyBorder="1" applyAlignment="1">
      <alignment horizontal="center" vertical="center" shrinkToFit="1"/>
    </xf>
    <xf numFmtId="0" fontId="4" fillId="15" borderId="81" xfId="1" applyNumberFormat="1" applyFont="1" applyFill="1" applyBorder="1" applyAlignment="1">
      <alignment horizontal="center" vertical="center" shrinkToFit="1"/>
    </xf>
    <xf numFmtId="0" fontId="4" fillId="15" borderId="83" xfId="1" applyNumberFormat="1" applyFont="1" applyFill="1" applyBorder="1" applyAlignment="1">
      <alignment horizontal="center" vertical="center" shrinkToFit="1"/>
    </xf>
    <xf numFmtId="0" fontId="4" fillId="15" borderId="89" xfId="1" applyNumberFormat="1" applyFont="1" applyFill="1" applyBorder="1" applyAlignment="1">
      <alignment horizontal="center" vertical="center" shrinkToFit="1"/>
    </xf>
    <xf numFmtId="0" fontId="10" fillId="12" borderId="70" xfId="1" applyNumberFormat="1" applyFont="1" applyFill="1" applyBorder="1" applyAlignment="1">
      <alignment horizontal="center" vertical="center" shrinkToFit="1"/>
    </xf>
    <xf numFmtId="0" fontId="10" fillId="12" borderId="45" xfId="1" applyNumberFormat="1" applyFont="1" applyFill="1" applyBorder="1" applyAlignment="1">
      <alignment horizontal="center" vertical="center" shrinkToFit="1"/>
    </xf>
    <xf numFmtId="0" fontId="6" fillId="16" borderId="42" xfId="1" applyFont="1" applyFill="1" applyBorder="1" applyAlignment="1">
      <alignment horizontal="center" vertical="center"/>
    </xf>
    <xf numFmtId="0" fontId="4" fillId="16" borderId="4" xfId="1" applyFont="1" applyFill="1" applyBorder="1" applyAlignment="1">
      <alignment horizontal="center" vertical="center" shrinkToFit="1"/>
    </xf>
    <xf numFmtId="0" fontId="4" fillId="16" borderId="109" xfId="1" applyFont="1" applyFill="1" applyBorder="1" applyAlignment="1">
      <alignment horizontal="center" vertical="center" shrinkToFit="1"/>
    </xf>
    <xf numFmtId="0" fontId="4" fillId="16" borderId="42" xfId="1" applyFont="1" applyFill="1" applyBorder="1" applyAlignment="1">
      <alignment horizontal="center" vertical="center" shrinkToFit="1"/>
    </xf>
    <xf numFmtId="0" fontId="4" fillId="16" borderId="44" xfId="1" applyFont="1" applyFill="1" applyBorder="1" applyAlignment="1">
      <alignment horizontal="center" vertical="center" shrinkToFit="1"/>
    </xf>
    <xf numFmtId="0" fontId="4" fillId="16" borderId="46" xfId="1" applyFont="1" applyFill="1" applyBorder="1" applyAlignment="1">
      <alignment horizontal="center" vertical="center" shrinkToFit="1"/>
    </xf>
    <xf numFmtId="0" fontId="2" fillId="16" borderId="44" xfId="1" applyFont="1" applyFill="1" applyBorder="1" applyAlignment="1">
      <alignment horizontal="center" vertical="center" shrinkToFit="1"/>
    </xf>
    <xf numFmtId="0" fontId="11" fillId="16" borderId="108" xfId="1" applyFont="1" applyFill="1" applyBorder="1" applyAlignment="1">
      <alignment horizontal="center" shrinkToFit="1"/>
    </xf>
    <xf numFmtId="0" fontId="2" fillId="0" borderId="16" xfId="1" applyFont="1" applyFill="1" applyBorder="1" applyAlignment="1">
      <alignment horizontal="center" vertical="center" shrinkToFit="1"/>
    </xf>
    <xf numFmtId="0" fontId="2" fillId="0" borderId="20" xfId="1" applyFont="1" applyFill="1" applyBorder="1" applyAlignment="1">
      <alignment horizontal="center" vertical="center" shrinkToFit="1"/>
    </xf>
    <xf numFmtId="0" fontId="2" fillId="14" borderId="47" xfId="1" applyFont="1" applyFill="1" applyBorder="1" applyAlignment="1">
      <alignment horizontal="center" vertical="center" shrinkToFit="1"/>
    </xf>
    <xf numFmtId="0" fontId="2" fillId="16" borderId="42" xfId="1" applyFont="1" applyFill="1" applyBorder="1" applyAlignment="1">
      <alignment horizontal="center" vertical="center" shrinkToFit="1"/>
    </xf>
    <xf numFmtId="0" fontId="2" fillId="16" borderId="48" xfId="1" applyFont="1" applyFill="1" applyBorder="1" applyAlignment="1">
      <alignment horizontal="center" vertical="center" shrinkToFit="1"/>
    </xf>
    <xf numFmtId="0" fontId="2" fillId="13" borderId="91" xfId="1" applyFont="1" applyFill="1" applyBorder="1" applyAlignment="1">
      <alignment horizontal="center" vertical="center"/>
    </xf>
    <xf numFmtId="0" fontId="2" fillId="16" borderId="19" xfId="1" applyFont="1" applyFill="1" applyBorder="1" applyAlignment="1">
      <alignment horizontal="center" vertical="center" shrinkToFit="1"/>
    </xf>
    <xf numFmtId="0" fontId="2" fillId="0" borderId="57" xfId="1" applyFont="1" applyFill="1" applyBorder="1" applyAlignment="1">
      <alignment horizontal="center" vertical="center" shrinkToFit="1"/>
    </xf>
    <xf numFmtId="0" fontId="2" fillId="0" borderId="54" xfId="1" applyFont="1" applyFill="1" applyBorder="1" applyAlignment="1">
      <alignment horizontal="center" vertical="center" shrinkToFit="1"/>
    </xf>
    <xf numFmtId="0" fontId="2" fillId="0" borderId="47" xfId="1" applyFont="1" applyFill="1" applyBorder="1" applyAlignment="1">
      <alignment horizontal="center" vertical="center" shrinkToFit="1"/>
    </xf>
    <xf numFmtId="0" fontId="2" fillId="0" borderId="42" xfId="1" applyFont="1" applyFill="1" applyBorder="1" applyAlignment="1">
      <alignment horizontal="center" vertical="center" shrinkToFit="1"/>
    </xf>
    <xf numFmtId="0" fontId="4" fillId="15" borderId="60" xfId="1" applyNumberFormat="1" applyFont="1" applyFill="1" applyBorder="1" applyAlignment="1">
      <alignment horizontal="center" vertical="center" shrinkToFit="1"/>
    </xf>
    <xf numFmtId="0" fontId="4" fillId="15" borderId="79" xfId="1" applyNumberFormat="1" applyFont="1" applyFill="1" applyBorder="1" applyAlignment="1">
      <alignment horizontal="center" vertical="center" shrinkToFit="1"/>
    </xf>
    <xf numFmtId="0" fontId="4" fillId="15" borderId="61" xfId="1" applyNumberFormat="1" applyFont="1" applyFill="1" applyBorder="1" applyAlignment="1">
      <alignment horizontal="center" vertical="center" shrinkToFit="1"/>
    </xf>
    <xf numFmtId="0" fontId="4" fillId="15" borderId="68" xfId="1" applyNumberFormat="1" applyFont="1" applyFill="1" applyBorder="1" applyAlignment="1">
      <alignment horizontal="center" vertical="center" shrinkToFit="1"/>
    </xf>
    <xf numFmtId="0" fontId="11" fillId="16" borderId="19" xfId="1" applyFont="1" applyFill="1" applyBorder="1" applyAlignment="1">
      <alignment horizontal="center" shrinkToFit="1"/>
    </xf>
    <xf numFmtId="0" fontId="11" fillId="16" borderId="105" xfId="1" applyFont="1" applyFill="1" applyBorder="1" applyAlignment="1">
      <alignment horizontal="center" shrinkToFit="1"/>
    </xf>
    <xf numFmtId="0" fontId="4" fillId="16" borderId="107" xfId="1" applyFont="1" applyFill="1" applyBorder="1" applyAlignment="1">
      <alignment horizontal="center" vertical="center" shrinkToFit="1"/>
    </xf>
    <xf numFmtId="56" fontId="4" fillId="16" borderId="92" xfId="1" applyNumberFormat="1" applyFont="1" applyFill="1" applyBorder="1" applyAlignment="1">
      <alignment horizontal="center" vertical="center" shrinkToFit="1"/>
    </xf>
    <xf numFmtId="56" fontId="4" fillId="16" borderId="93" xfId="1" applyNumberFormat="1" applyFont="1" applyFill="1" applyBorder="1" applyAlignment="1">
      <alignment horizontal="center" vertical="center" shrinkToFit="1"/>
    </xf>
    <xf numFmtId="56" fontId="4" fillId="16" borderId="94" xfId="1" applyNumberFormat="1" applyFont="1" applyFill="1" applyBorder="1" applyAlignment="1">
      <alignment horizontal="center" vertical="center" shrinkToFit="1"/>
    </xf>
    <xf numFmtId="56" fontId="4" fillId="16" borderId="74" xfId="1" applyNumberFormat="1" applyFont="1" applyFill="1" applyBorder="1" applyAlignment="1">
      <alignment horizontal="center" vertical="center" shrinkToFit="1"/>
    </xf>
    <xf numFmtId="56" fontId="4" fillId="16" borderId="96" xfId="1" applyNumberFormat="1" applyFont="1" applyFill="1" applyBorder="1" applyAlignment="1">
      <alignment horizontal="center" vertical="center" shrinkToFit="1"/>
    </xf>
    <xf numFmtId="56" fontId="4" fillId="16" borderId="76" xfId="1" applyNumberFormat="1" applyFont="1" applyFill="1" applyBorder="1" applyAlignment="1">
      <alignment horizontal="center" vertical="center" shrinkToFit="1"/>
    </xf>
    <xf numFmtId="56" fontId="4" fillId="16" borderId="77" xfId="1" applyNumberFormat="1" applyFont="1" applyFill="1" applyBorder="1" applyAlignment="1">
      <alignment horizontal="center" vertical="center" shrinkToFit="1"/>
    </xf>
    <xf numFmtId="0" fontId="10" fillId="12" borderId="91" xfId="1" applyNumberFormat="1" applyFont="1" applyFill="1" applyBorder="1" applyAlignment="1">
      <alignment horizontal="center" vertical="center" shrinkToFit="1"/>
    </xf>
    <xf numFmtId="0" fontId="10" fillId="12" borderId="71" xfId="1" applyNumberFormat="1" applyFont="1" applyFill="1" applyBorder="1" applyAlignment="1">
      <alignment horizontal="center" vertical="center" shrinkToFit="1"/>
    </xf>
    <xf numFmtId="0" fontId="4" fillId="15" borderId="40" xfId="1" applyNumberFormat="1" applyFont="1" applyFill="1" applyBorder="1" applyAlignment="1">
      <alignment horizontal="center" vertical="center" shrinkToFit="1"/>
    </xf>
    <xf numFmtId="0" fontId="4" fillId="15" borderId="41" xfId="1" applyNumberFormat="1" applyFont="1" applyFill="1" applyBorder="1" applyAlignment="1">
      <alignment horizontal="center" vertical="center" shrinkToFit="1"/>
    </xf>
    <xf numFmtId="0" fontId="4" fillId="15" borderId="39" xfId="1" applyNumberFormat="1" applyFont="1" applyFill="1" applyBorder="1" applyAlignment="1">
      <alignment horizontal="center" vertical="center" shrinkToFit="1"/>
    </xf>
    <xf numFmtId="0" fontId="4" fillId="15" borderId="104" xfId="1" applyNumberFormat="1" applyFont="1" applyFill="1" applyBorder="1" applyAlignment="1">
      <alignment horizontal="center" vertical="center" shrinkToFit="1"/>
    </xf>
    <xf numFmtId="0" fontId="2" fillId="16" borderId="64" xfId="1" applyFont="1" applyFill="1" applyBorder="1" applyAlignment="1">
      <alignment horizontal="center" vertical="center" shrinkToFit="1"/>
    </xf>
    <xf numFmtId="0" fontId="2" fillId="13" borderId="78" xfId="1" applyFont="1" applyFill="1" applyBorder="1" applyAlignment="1">
      <alignment horizontal="center" vertical="center"/>
    </xf>
    <xf numFmtId="0" fontId="2" fillId="16" borderId="84" xfId="1" applyFont="1" applyFill="1" applyBorder="1" applyAlignment="1">
      <alignment horizontal="center" vertical="center" shrinkToFit="1"/>
    </xf>
    <xf numFmtId="0" fontId="2" fillId="16" borderId="16" xfId="1" applyFont="1" applyFill="1" applyBorder="1" applyAlignment="1">
      <alignment horizontal="center" vertical="center" shrinkToFit="1"/>
    </xf>
    <xf numFmtId="0" fontId="2" fillId="16" borderId="106" xfId="1" applyFont="1" applyFill="1" applyBorder="1" applyAlignment="1">
      <alignment horizontal="center" vertical="center" shrinkToFit="1"/>
    </xf>
    <xf numFmtId="0" fontId="2" fillId="16" borderId="57" xfId="1" applyFont="1" applyFill="1" applyBorder="1" applyAlignment="1">
      <alignment horizontal="center" vertical="center" shrinkToFit="1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56" fontId="11" fillId="16" borderId="116" xfId="1" applyNumberFormat="1" applyFont="1" applyFill="1" applyBorder="1" applyAlignment="1">
      <alignment horizontal="center" shrinkToFit="1"/>
    </xf>
    <xf numFmtId="0" fontId="11" fillId="16" borderId="115" xfId="1" applyFont="1" applyFill="1" applyBorder="1" applyAlignment="1">
      <alignment horizontal="center" shrinkToFit="1"/>
    </xf>
    <xf numFmtId="0" fontId="6" fillId="16" borderId="0" xfId="3" applyFont="1" applyFill="1" applyBorder="1" applyAlignment="1">
      <alignment horizontal="center" vertical="center"/>
    </xf>
    <xf numFmtId="56" fontId="2" fillId="0" borderId="8" xfId="1" applyNumberFormat="1" applyFont="1" applyFill="1" applyBorder="1" applyAlignment="1">
      <alignment horizontal="center" vertical="center" shrinkToFit="1"/>
    </xf>
    <xf numFmtId="56" fontId="2" fillId="0" borderId="2" xfId="1" applyNumberFormat="1" applyFont="1" applyFill="1" applyBorder="1" applyAlignment="1">
      <alignment horizontal="center" vertical="center" shrinkToFit="1"/>
    </xf>
    <xf numFmtId="56" fontId="2" fillId="0" borderId="7" xfId="1" applyNumberFormat="1" applyFont="1" applyFill="1" applyBorder="1" applyAlignment="1">
      <alignment horizontal="center" vertical="center" shrinkToFit="1"/>
    </xf>
    <xf numFmtId="56" fontId="2" fillId="0" borderId="6" xfId="1" applyNumberFormat="1" applyFont="1" applyFill="1" applyBorder="1" applyAlignment="1">
      <alignment horizontal="center" vertical="center" shrinkToFit="1"/>
    </xf>
    <xf numFmtId="56" fontId="2" fillId="0" borderId="1" xfId="1" applyNumberFormat="1" applyFont="1" applyFill="1" applyBorder="1" applyAlignment="1">
      <alignment horizontal="center" vertical="center" shrinkToFit="1"/>
    </xf>
    <xf numFmtId="56" fontId="2" fillId="0" borderId="5" xfId="1" applyNumberFormat="1" applyFont="1" applyFill="1" applyBorder="1" applyAlignment="1">
      <alignment horizontal="center" vertical="center" shrinkToFit="1"/>
    </xf>
    <xf numFmtId="56" fontId="4" fillId="16" borderId="72" xfId="1" applyNumberFormat="1" applyFont="1" applyFill="1" applyBorder="1" applyAlignment="1">
      <alignment horizontal="center" vertical="center" shrinkToFit="1"/>
    </xf>
    <xf numFmtId="56" fontId="4" fillId="16" borderId="75" xfId="1" applyNumberFormat="1" applyFont="1" applyFill="1" applyBorder="1" applyAlignment="1">
      <alignment horizontal="center" vertical="center" shrinkToFit="1"/>
    </xf>
    <xf numFmtId="0" fontId="10" fillId="12" borderId="51" xfId="1" applyNumberFormat="1" applyFont="1" applyFill="1" applyBorder="1" applyAlignment="1">
      <alignment horizontal="center" vertical="center" shrinkToFit="1"/>
    </xf>
    <xf numFmtId="0" fontId="10" fillId="12" borderId="8" xfId="1" applyNumberFormat="1" applyFont="1" applyFill="1" applyBorder="1" applyAlignment="1">
      <alignment horizontal="center" vertical="center" shrinkToFit="1"/>
    </xf>
    <xf numFmtId="0" fontId="10" fillId="12" borderId="52" xfId="1" applyNumberFormat="1" applyFont="1" applyFill="1" applyBorder="1" applyAlignment="1">
      <alignment horizontal="center" vertical="center" shrinkToFit="1"/>
    </xf>
    <xf numFmtId="0" fontId="10" fillId="12" borderId="15" xfId="1" applyNumberFormat="1" applyFont="1" applyFill="1" applyBorder="1" applyAlignment="1">
      <alignment horizontal="center" vertical="center" shrinkToFit="1"/>
    </xf>
    <xf numFmtId="0" fontId="10" fillId="12" borderId="0" xfId="1" applyNumberFormat="1" applyFont="1" applyFill="1" applyBorder="1" applyAlignment="1">
      <alignment horizontal="center" vertical="center" shrinkToFit="1"/>
    </xf>
    <xf numFmtId="0" fontId="10" fillId="12" borderId="22" xfId="1" applyNumberFormat="1" applyFont="1" applyFill="1" applyBorder="1" applyAlignment="1">
      <alignment horizontal="center" vertical="center" shrinkToFit="1"/>
    </xf>
    <xf numFmtId="0" fontId="10" fillId="12" borderId="35" xfId="1" applyNumberFormat="1" applyFont="1" applyFill="1" applyBorder="1" applyAlignment="1">
      <alignment horizontal="center" vertical="center" shrinkToFit="1"/>
    </xf>
    <xf numFmtId="0" fontId="10" fillId="12" borderId="7" xfId="1" applyNumberFormat="1" applyFont="1" applyFill="1" applyBorder="1" applyAlignment="1">
      <alignment horizontal="center" vertical="center" shrinkToFit="1"/>
    </xf>
    <xf numFmtId="0" fontId="10" fillId="12" borderId="31" xfId="1" applyNumberFormat="1" applyFont="1" applyFill="1" applyBorder="1" applyAlignment="1">
      <alignment horizontal="center" vertical="center" shrinkToFit="1"/>
    </xf>
    <xf numFmtId="0" fontId="10" fillId="12" borderId="2" xfId="1" applyNumberFormat="1" applyFont="1" applyFill="1" applyBorder="1" applyAlignment="1">
      <alignment horizontal="center" vertical="center" shrinkToFit="1"/>
    </xf>
    <xf numFmtId="0" fontId="10" fillId="12" borderId="4" xfId="1" applyNumberFormat="1" applyFont="1" applyFill="1" applyBorder="1" applyAlignment="1">
      <alignment horizontal="center" vertical="center" shrinkToFit="1"/>
    </xf>
    <xf numFmtId="0" fontId="10" fillId="12" borderId="6" xfId="1" applyNumberFormat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4" fillId="2" borderId="58" xfId="1" applyFont="1" applyFill="1" applyBorder="1" applyAlignment="1">
      <alignment horizontal="center" vertical="center" shrinkToFit="1"/>
    </xf>
    <xf numFmtId="0" fontId="4" fillId="2" borderId="59" xfId="1" applyFont="1" applyFill="1" applyBorder="1" applyAlignment="1">
      <alignment horizontal="center" vertical="center" shrinkToFit="1"/>
    </xf>
    <xf numFmtId="0" fontId="4" fillId="2" borderId="11" xfId="1" applyFont="1" applyFill="1" applyBorder="1" applyAlignment="1">
      <alignment horizontal="center" vertical="center" shrinkToFit="1"/>
    </xf>
    <xf numFmtId="0" fontId="10" fillId="12" borderId="1" xfId="1" applyNumberFormat="1" applyFont="1" applyFill="1" applyBorder="1" applyAlignment="1">
      <alignment horizontal="center" vertical="center" shrinkToFit="1"/>
    </xf>
    <xf numFmtId="0" fontId="10" fillId="12" borderId="3" xfId="1" applyNumberFormat="1" applyFont="1" applyFill="1" applyBorder="1" applyAlignment="1">
      <alignment horizontal="center" vertical="center" shrinkToFit="1"/>
    </xf>
    <xf numFmtId="0" fontId="10" fillId="12" borderId="5" xfId="1" applyNumberFormat="1" applyFont="1" applyFill="1" applyBorder="1" applyAlignment="1">
      <alignment horizontal="center" vertical="center" shrinkToFit="1"/>
    </xf>
    <xf numFmtId="0" fontId="4" fillId="0" borderId="1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_2008チャレンジリーグ各リーグ日程表新" xfId="3"/>
  </cellStyles>
  <dxfs count="5">
    <dxf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78"/>
  <sheetViews>
    <sheetView view="pageBreakPreview" zoomScale="75" zoomScaleNormal="70" zoomScaleSheetLayoutView="75" workbookViewId="0">
      <selection activeCell="E16" sqref="E16"/>
    </sheetView>
  </sheetViews>
  <sheetFormatPr defaultRowHeight="19.5" customHeight="1"/>
  <cols>
    <col min="1" max="2" width="2.75" style="78" customWidth="1"/>
    <col min="3" max="3" width="22.125" style="78" bestFit="1" customWidth="1"/>
    <col min="4" max="4" width="2.75" style="79" customWidth="1"/>
    <col min="5" max="6" width="2.75" style="74" customWidth="1"/>
    <col min="7" max="9" width="2.75" style="78" customWidth="1"/>
    <col min="10" max="10" width="2.75" style="79" customWidth="1"/>
    <col min="11" max="11" width="7.5" style="79" customWidth="1"/>
    <col min="12" max="15" width="3.625" style="79" customWidth="1"/>
    <col min="16" max="16" width="2.5" style="79" customWidth="1"/>
    <col min="17" max="17" width="3.625" style="80" customWidth="1"/>
    <col min="18" max="18" width="2.5" style="79" customWidth="1"/>
    <col min="19" max="19" width="28.125" style="79" customWidth="1"/>
    <col min="20" max="20" width="9.375" style="79" bestFit="1" customWidth="1"/>
    <col min="21" max="21" width="20.625" style="80" customWidth="1"/>
    <col min="22" max="28" width="5.75" style="80" customWidth="1"/>
    <col min="29" max="29" width="20.625" style="80" customWidth="1"/>
    <col min="30" max="30" width="4.375" style="81" customWidth="1"/>
    <col min="31" max="31" width="7.5" style="79" customWidth="1"/>
    <col min="32" max="35" width="3.625" style="79" customWidth="1"/>
    <col min="36" max="36" width="2.5" style="79" customWidth="1"/>
    <col min="37" max="37" width="3.625" style="80" customWidth="1"/>
    <col min="38" max="38" width="2.5" style="79" customWidth="1"/>
    <col min="39" max="39" width="28.125" style="79" customWidth="1"/>
    <col min="40" max="40" width="9.375" style="79" bestFit="1" customWidth="1"/>
    <col min="41" max="41" width="20.625" style="80" customWidth="1"/>
    <col min="42" max="48" width="5.75" style="80" customWidth="1"/>
    <col min="49" max="49" width="20.625" style="80" customWidth="1"/>
    <col min="50" max="16384" width="9" style="78"/>
  </cols>
  <sheetData>
    <row r="1" spans="2:49" s="75" customFormat="1" ht="19.5" customHeight="1">
      <c r="D1" s="85"/>
      <c r="E1" s="74"/>
      <c r="F1" s="74"/>
      <c r="J1" s="76"/>
      <c r="K1" s="200" t="s">
        <v>84</v>
      </c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</row>
    <row r="2" spans="2:49" s="75" customFormat="1" ht="19.5" customHeight="1" thickBot="1">
      <c r="D2" s="85"/>
      <c r="E2" s="74"/>
      <c r="F2" s="74"/>
      <c r="J2" s="76"/>
      <c r="K2" s="201" t="s">
        <v>25</v>
      </c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121"/>
      <c r="AE2" s="201" t="s">
        <v>33</v>
      </c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</row>
    <row r="3" spans="2:49" s="74" customFormat="1" ht="19.5" customHeight="1">
      <c r="B3" s="203">
        <v>2017</v>
      </c>
      <c r="C3" s="203"/>
      <c r="D3" s="86"/>
      <c r="E3" s="73"/>
      <c r="F3" s="73"/>
      <c r="J3" s="73"/>
      <c r="K3" s="179" t="s">
        <v>6</v>
      </c>
      <c r="L3" s="181" t="s">
        <v>7</v>
      </c>
      <c r="M3" s="182"/>
      <c r="N3" s="182"/>
      <c r="O3" s="182"/>
      <c r="P3" s="182"/>
      <c r="Q3" s="182"/>
      <c r="R3" s="183"/>
      <c r="S3" s="187" t="s">
        <v>8</v>
      </c>
      <c r="T3" s="189" t="s">
        <v>9</v>
      </c>
      <c r="U3" s="191" t="s">
        <v>10</v>
      </c>
      <c r="V3" s="191"/>
      <c r="W3" s="191"/>
      <c r="X3" s="191"/>
      <c r="Y3" s="191"/>
      <c r="Z3" s="191"/>
      <c r="AA3" s="191"/>
      <c r="AB3" s="191"/>
      <c r="AC3" s="192"/>
      <c r="AD3" s="196"/>
      <c r="AE3" s="179" t="s">
        <v>6</v>
      </c>
      <c r="AF3" s="181" t="s">
        <v>7</v>
      </c>
      <c r="AG3" s="182"/>
      <c r="AH3" s="182"/>
      <c r="AI3" s="182"/>
      <c r="AJ3" s="182"/>
      <c r="AK3" s="182"/>
      <c r="AL3" s="183"/>
      <c r="AM3" s="187" t="s">
        <v>8</v>
      </c>
      <c r="AN3" s="189" t="s">
        <v>9</v>
      </c>
      <c r="AO3" s="191" t="s">
        <v>10</v>
      </c>
      <c r="AP3" s="191"/>
      <c r="AQ3" s="191"/>
      <c r="AR3" s="191"/>
      <c r="AS3" s="191"/>
      <c r="AT3" s="191"/>
      <c r="AU3" s="191"/>
      <c r="AV3" s="191"/>
      <c r="AW3" s="192"/>
    </row>
    <row r="4" spans="2:49" s="74" customFormat="1" ht="19.5" customHeight="1" thickBot="1">
      <c r="B4" s="138"/>
      <c r="C4" s="137" t="s">
        <v>85</v>
      </c>
      <c r="D4" s="87"/>
      <c r="E4" s="202" t="s">
        <v>10</v>
      </c>
      <c r="F4" s="202"/>
      <c r="G4" s="103"/>
      <c r="H4" s="202" t="s">
        <v>10</v>
      </c>
      <c r="I4" s="202"/>
      <c r="J4" s="70"/>
      <c r="K4" s="180"/>
      <c r="L4" s="184"/>
      <c r="M4" s="185"/>
      <c r="N4" s="185"/>
      <c r="O4" s="185"/>
      <c r="P4" s="185"/>
      <c r="Q4" s="185"/>
      <c r="R4" s="186"/>
      <c r="S4" s="188"/>
      <c r="T4" s="190"/>
      <c r="U4" s="106" t="s">
        <v>11</v>
      </c>
      <c r="V4" s="107" t="s">
        <v>12</v>
      </c>
      <c r="W4" s="107" t="s">
        <v>13</v>
      </c>
      <c r="X4" s="107" t="s">
        <v>14</v>
      </c>
      <c r="Y4" s="107"/>
      <c r="Z4" s="107" t="s">
        <v>14</v>
      </c>
      <c r="AA4" s="107" t="s">
        <v>12</v>
      </c>
      <c r="AB4" s="107" t="s">
        <v>13</v>
      </c>
      <c r="AC4" s="108" t="s">
        <v>11</v>
      </c>
      <c r="AD4" s="196"/>
      <c r="AE4" s="180"/>
      <c r="AF4" s="184"/>
      <c r="AG4" s="185"/>
      <c r="AH4" s="185"/>
      <c r="AI4" s="185"/>
      <c r="AJ4" s="185"/>
      <c r="AK4" s="185"/>
      <c r="AL4" s="186"/>
      <c r="AM4" s="188"/>
      <c r="AN4" s="190"/>
      <c r="AO4" s="106" t="s">
        <v>11</v>
      </c>
      <c r="AP4" s="107" t="s">
        <v>12</v>
      </c>
      <c r="AQ4" s="107" t="s">
        <v>13</v>
      </c>
      <c r="AR4" s="107" t="s">
        <v>14</v>
      </c>
      <c r="AS4" s="107"/>
      <c r="AT4" s="107" t="s">
        <v>14</v>
      </c>
      <c r="AU4" s="107" t="s">
        <v>12</v>
      </c>
      <c r="AV4" s="107" t="s">
        <v>13</v>
      </c>
      <c r="AW4" s="108" t="s">
        <v>11</v>
      </c>
    </row>
    <row r="5" spans="2:49" s="75" customFormat="1" ht="19.5" customHeight="1" thickBot="1">
      <c r="B5" s="77">
        <v>1</v>
      </c>
      <c r="C5" s="139" t="s">
        <v>68</v>
      </c>
      <c r="D5" s="69"/>
      <c r="E5" s="140">
        <v>1</v>
      </c>
      <c r="F5" s="140">
        <v>10</v>
      </c>
      <c r="G5" s="104"/>
      <c r="H5" s="72">
        <f>F5</f>
        <v>10</v>
      </c>
      <c r="I5" s="72">
        <f>E5</f>
        <v>1</v>
      </c>
      <c r="J5" s="71"/>
      <c r="K5" s="193">
        <v>1</v>
      </c>
      <c r="L5" s="122">
        <v>6</v>
      </c>
      <c r="M5" s="112" t="s">
        <v>17</v>
      </c>
      <c r="N5" s="123">
        <v>17</v>
      </c>
      <c r="O5" s="112" t="s">
        <v>18</v>
      </c>
      <c r="P5" s="112" t="s">
        <v>43</v>
      </c>
      <c r="Q5" s="116">
        <f>IF(N5="","",WEEKDAY(DATE($B$3,L5,N5)))</f>
        <v>7</v>
      </c>
      <c r="R5" s="117" t="s">
        <v>44</v>
      </c>
      <c r="S5" s="124" t="s">
        <v>95</v>
      </c>
      <c r="T5" s="125" t="s">
        <v>119</v>
      </c>
      <c r="U5" s="109" t="str">
        <f>IF(E5="","",VLOOKUP(E5,$B$4:$C$14,2))</f>
        <v>愛媛ＦＣ Ｕ-１５</v>
      </c>
      <c r="V5" s="126">
        <v>1</v>
      </c>
      <c r="W5" s="127">
        <v>1</v>
      </c>
      <c r="X5" s="129">
        <f>IF(V5="","",V5+W5)</f>
        <v>2</v>
      </c>
      <c r="Y5" s="110" t="s">
        <v>45</v>
      </c>
      <c r="Z5" s="129">
        <f>IF(AA5="","",AA5+AB5)</f>
        <v>0</v>
      </c>
      <c r="AA5" s="128">
        <v>0</v>
      </c>
      <c r="AB5" s="126">
        <v>0</v>
      </c>
      <c r="AC5" s="111" t="str">
        <f>IF(F5="","",VLOOKUP(F5,$B$4:$C$14,2))</f>
        <v>ＦＣ今治 Ｕ-１５</v>
      </c>
      <c r="AD5" s="145"/>
      <c r="AE5" s="193">
        <v>10</v>
      </c>
      <c r="AF5" s="122">
        <v>9</v>
      </c>
      <c r="AG5" s="112" t="s">
        <v>17</v>
      </c>
      <c r="AH5" s="123">
        <v>2</v>
      </c>
      <c r="AI5" s="112" t="s">
        <v>18</v>
      </c>
      <c r="AJ5" s="112" t="s">
        <v>57</v>
      </c>
      <c r="AK5" s="116">
        <f>IF(AH5="","",WEEKDAY(DATE($B$3,AF5,AH5)))</f>
        <v>7</v>
      </c>
      <c r="AL5" s="117" t="s">
        <v>54</v>
      </c>
      <c r="AM5" s="124" t="s">
        <v>141</v>
      </c>
      <c r="AN5" s="125" t="s">
        <v>140</v>
      </c>
      <c r="AO5" s="109" t="str">
        <f>IF(H5="","",VLOOKUP(H5,$B$4:$C$14,2))</f>
        <v>ＦＣ今治 Ｕ-１５</v>
      </c>
      <c r="AP5" s="126">
        <v>0</v>
      </c>
      <c r="AQ5" s="127">
        <v>0</v>
      </c>
      <c r="AR5" s="129">
        <f>IF(AP5="","",AP5+AQ5)</f>
        <v>0</v>
      </c>
      <c r="AS5" s="110" t="s">
        <v>53</v>
      </c>
      <c r="AT5" s="129">
        <f>IF(AU5="","",AU5+AV5)</f>
        <v>5</v>
      </c>
      <c r="AU5" s="128">
        <v>2</v>
      </c>
      <c r="AV5" s="126">
        <v>3</v>
      </c>
      <c r="AW5" s="111" t="str">
        <f>IF(I5="","",VLOOKUP(I5,$B$4:$C$14,2))</f>
        <v>愛媛ＦＣ Ｕ-１５</v>
      </c>
    </row>
    <row r="6" spans="2:49" s="75" customFormat="1" ht="19.5" customHeight="1" thickBot="1">
      <c r="B6" s="77">
        <v>2</v>
      </c>
      <c r="C6" s="139" t="s">
        <v>76</v>
      </c>
      <c r="D6" s="69"/>
      <c r="E6" s="140">
        <v>2</v>
      </c>
      <c r="F6" s="140">
        <v>9</v>
      </c>
      <c r="G6" s="104"/>
      <c r="H6" s="72">
        <f t="shared" ref="H6:H9" si="0">F6</f>
        <v>9</v>
      </c>
      <c r="I6" s="72">
        <f t="shared" ref="I6:I9" si="1">E6</f>
        <v>2</v>
      </c>
      <c r="J6" s="71"/>
      <c r="K6" s="194"/>
      <c r="L6" s="122">
        <v>5</v>
      </c>
      <c r="M6" s="112" t="s">
        <v>17</v>
      </c>
      <c r="N6" s="123">
        <v>6</v>
      </c>
      <c r="O6" s="112" t="s">
        <v>18</v>
      </c>
      <c r="P6" s="112" t="s">
        <v>57</v>
      </c>
      <c r="Q6" s="116">
        <f>IF(N6="","",WEEKDAY(DATE($B$3,L6,N6)))</f>
        <v>7</v>
      </c>
      <c r="R6" s="117" t="s">
        <v>58</v>
      </c>
      <c r="S6" s="124" t="s">
        <v>89</v>
      </c>
      <c r="T6" s="125" t="s">
        <v>90</v>
      </c>
      <c r="U6" s="109" t="str">
        <f>IF(E6="","",VLOOKUP(E6,$B$4:$C$14,2))</f>
        <v>徳島ヴォルティスJY</v>
      </c>
      <c r="V6" s="126">
        <v>4</v>
      </c>
      <c r="W6" s="127">
        <v>4</v>
      </c>
      <c r="X6" s="129">
        <f>IF(V6="","",V6+W6)</f>
        <v>8</v>
      </c>
      <c r="Y6" s="110" t="s">
        <v>56</v>
      </c>
      <c r="Z6" s="129">
        <f>IF(AA6="","",AA6+AB6)</f>
        <v>1</v>
      </c>
      <c r="AA6" s="128">
        <v>1</v>
      </c>
      <c r="AB6" s="126">
        <v>0</v>
      </c>
      <c r="AC6" s="111" t="str">
        <f>IF(F6="","",VLOOKUP(F6,$B$4:$C$14,2))</f>
        <v>高知ユナイテッドSCJY</v>
      </c>
      <c r="AD6" s="145"/>
      <c r="AE6" s="194"/>
      <c r="AF6" s="122">
        <v>11</v>
      </c>
      <c r="AG6" s="112" t="s">
        <v>17</v>
      </c>
      <c r="AH6" s="123">
        <v>25</v>
      </c>
      <c r="AI6" s="112" t="s">
        <v>18</v>
      </c>
      <c r="AJ6" s="112" t="s">
        <v>52</v>
      </c>
      <c r="AK6" s="116">
        <f>IF(AH6="","",WEEKDAY(DATE($B$3,AF6,AH6)))</f>
        <v>7</v>
      </c>
      <c r="AL6" s="117" t="s">
        <v>54</v>
      </c>
      <c r="AM6" s="124" t="s">
        <v>203</v>
      </c>
      <c r="AN6" s="125" t="s">
        <v>222</v>
      </c>
      <c r="AO6" s="109" t="str">
        <f t="shared" ref="AO6:AO9" si="2">IF(H6="","",VLOOKUP(H6,$B$4:$C$14,2))</f>
        <v>高知ユナイテッドSCJY</v>
      </c>
      <c r="AP6" s="124">
        <v>0</v>
      </c>
      <c r="AQ6" s="174">
        <v>0</v>
      </c>
      <c r="AR6" s="175">
        <f>IF(AP6="","",AP6+AQ6)</f>
        <v>0</v>
      </c>
      <c r="AS6" s="112" t="s">
        <v>78</v>
      </c>
      <c r="AT6" s="175">
        <f>IF(AU6="","",AU6+AV6)</f>
        <v>5</v>
      </c>
      <c r="AU6" s="176">
        <v>4</v>
      </c>
      <c r="AV6" s="124">
        <v>1</v>
      </c>
      <c r="AW6" s="111" t="str">
        <f t="shared" ref="AW6:AW9" si="3">IF(I6="","",VLOOKUP(I6,$B$4:$C$14,2))</f>
        <v>徳島ヴォルティスJY</v>
      </c>
    </row>
    <row r="7" spans="2:49" s="75" customFormat="1" ht="19.5" customHeight="1" thickBot="1">
      <c r="B7" s="77">
        <v>3</v>
      </c>
      <c r="C7" s="139" t="s">
        <v>69</v>
      </c>
      <c r="D7" s="69"/>
      <c r="E7" s="140">
        <v>3</v>
      </c>
      <c r="F7" s="140">
        <v>8</v>
      </c>
      <c r="G7" s="104"/>
      <c r="H7" s="72">
        <f t="shared" si="0"/>
        <v>8</v>
      </c>
      <c r="I7" s="72">
        <f t="shared" si="1"/>
        <v>3</v>
      </c>
      <c r="J7" s="71"/>
      <c r="K7" s="194"/>
      <c r="L7" s="122">
        <v>7</v>
      </c>
      <c r="M7" s="112" t="s">
        <v>17</v>
      </c>
      <c r="N7" s="123">
        <v>15</v>
      </c>
      <c r="O7" s="112" t="s">
        <v>18</v>
      </c>
      <c r="P7" s="112" t="s">
        <v>59</v>
      </c>
      <c r="Q7" s="116">
        <f>IF(N7="","",WEEKDAY(DATE($B$3,L7,N7)))</f>
        <v>7</v>
      </c>
      <c r="R7" s="117" t="s">
        <v>58</v>
      </c>
      <c r="S7" s="124" t="s">
        <v>129</v>
      </c>
      <c r="T7" s="125" t="s">
        <v>130</v>
      </c>
      <c r="U7" s="109" t="str">
        <f>IF(E7="","",VLOOKUP(E7,$B$4:$C$14,2))</f>
        <v>カマタマ―レ讃岐 Ｕ-１３</v>
      </c>
      <c r="V7" s="126">
        <v>0</v>
      </c>
      <c r="W7" s="127">
        <v>3</v>
      </c>
      <c r="X7" s="129">
        <f>IF(V7="","",V7+W7)</f>
        <v>3</v>
      </c>
      <c r="Y7" s="110" t="s">
        <v>53</v>
      </c>
      <c r="Z7" s="129">
        <f>IF(AA7="","",AA7+AB7)</f>
        <v>2</v>
      </c>
      <c r="AA7" s="128">
        <v>1</v>
      </c>
      <c r="AB7" s="126">
        <v>1</v>
      </c>
      <c r="AC7" s="111" t="str">
        <f>IF(F7="","",VLOOKUP(F7,$B$4:$C$14,2))</f>
        <v>ＦＣディアモ</v>
      </c>
      <c r="AD7" s="145"/>
      <c r="AE7" s="194"/>
      <c r="AF7" s="122">
        <v>11</v>
      </c>
      <c r="AG7" s="112" t="s">
        <v>17</v>
      </c>
      <c r="AH7" s="123">
        <v>18</v>
      </c>
      <c r="AI7" s="112" t="s">
        <v>18</v>
      </c>
      <c r="AJ7" s="112" t="s">
        <v>52</v>
      </c>
      <c r="AK7" s="116">
        <f>IF(AH7="","",WEEKDAY(DATE($B$3,AF7,AH7)))</f>
        <v>7</v>
      </c>
      <c r="AL7" s="117" t="s">
        <v>55</v>
      </c>
      <c r="AM7" s="124" t="s">
        <v>207</v>
      </c>
      <c r="AN7" s="125" t="s">
        <v>208</v>
      </c>
      <c r="AO7" s="109" t="str">
        <f t="shared" si="2"/>
        <v>ＦＣディアモ</v>
      </c>
      <c r="AP7" s="126">
        <v>0</v>
      </c>
      <c r="AQ7" s="127">
        <v>0</v>
      </c>
      <c r="AR7" s="129">
        <f>IF(AP7="","",AP7+AQ7)</f>
        <v>0</v>
      </c>
      <c r="AS7" s="110" t="s">
        <v>53</v>
      </c>
      <c r="AT7" s="129">
        <f>IF(AU7="","",AU7+AV7)</f>
        <v>2</v>
      </c>
      <c r="AU7" s="128">
        <v>0</v>
      </c>
      <c r="AV7" s="126">
        <v>2</v>
      </c>
      <c r="AW7" s="111" t="str">
        <f t="shared" si="3"/>
        <v>カマタマ―レ讃岐 Ｕ-１３</v>
      </c>
    </row>
    <row r="8" spans="2:49" s="75" customFormat="1" ht="19.5" customHeight="1" thickBot="1">
      <c r="B8" s="77">
        <v>4</v>
      </c>
      <c r="C8" s="139" t="s">
        <v>70</v>
      </c>
      <c r="D8" s="69"/>
      <c r="E8" s="140">
        <v>7</v>
      </c>
      <c r="F8" s="140">
        <v>4</v>
      </c>
      <c r="G8" s="104"/>
      <c r="H8" s="72">
        <f t="shared" si="0"/>
        <v>4</v>
      </c>
      <c r="I8" s="72">
        <f t="shared" si="1"/>
        <v>7</v>
      </c>
      <c r="J8" s="71"/>
      <c r="K8" s="194"/>
      <c r="L8" s="122">
        <v>5</v>
      </c>
      <c r="M8" s="112" t="s">
        <v>17</v>
      </c>
      <c r="N8" s="123">
        <v>28</v>
      </c>
      <c r="O8" s="112" t="s">
        <v>18</v>
      </c>
      <c r="P8" s="112" t="s">
        <v>52</v>
      </c>
      <c r="Q8" s="116">
        <f>IF(N8="","",WEEKDAY(DATE($B$3,L8,N8)))</f>
        <v>1</v>
      </c>
      <c r="R8" s="117" t="s">
        <v>58</v>
      </c>
      <c r="S8" s="124" t="s">
        <v>107</v>
      </c>
      <c r="T8" s="125" t="s">
        <v>96</v>
      </c>
      <c r="U8" s="109" t="str">
        <f>IF(E8="","",VLOOKUP(E8,$B$4:$C$14,2))</f>
        <v>徳島ＦＣリベリモ</v>
      </c>
      <c r="V8" s="126">
        <v>3</v>
      </c>
      <c r="W8" s="127">
        <v>1</v>
      </c>
      <c r="X8" s="129">
        <f>IF(V8="","",V8+W8)</f>
        <v>4</v>
      </c>
      <c r="Y8" s="110" t="s">
        <v>56</v>
      </c>
      <c r="Z8" s="129">
        <f>IF(AA8="","",AA8+AB8)</f>
        <v>1</v>
      </c>
      <c r="AA8" s="128">
        <v>0</v>
      </c>
      <c r="AB8" s="126">
        <v>1</v>
      </c>
      <c r="AC8" s="111" t="str">
        <f>IF(F8="","",VLOOKUP(F8,$B$4:$C$14,2))</f>
        <v>愛媛ＦＣ Ｕ-１５ 新居浜</v>
      </c>
      <c r="AD8" s="145"/>
      <c r="AE8" s="194"/>
      <c r="AF8" s="122">
        <v>11</v>
      </c>
      <c r="AG8" s="112" t="s">
        <v>17</v>
      </c>
      <c r="AH8" s="123">
        <v>11</v>
      </c>
      <c r="AI8" s="112" t="s">
        <v>18</v>
      </c>
      <c r="AJ8" s="112" t="s">
        <v>57</v>
      </c>
      <c r="AK8" s="116">
        <f>IF(AH8="","",WEEKDAY(DATE($B$3,AF8,AH8)))</f>
        <v>7</v>
      </c>
      <c r="AL8" s="117" t="s">
        <v>54</v>
      </c>
      <c r="AM8" s="124" t="s">
        <v>91</v>
      </c>
      <c r="AN8" s="125" t="s">
        <v>202</v>
      </c>
      <c r="AO8" s="109" t="str">
        <f t="shared" si="2"/>
        <v>愛媛ＦＣ Ｕ-１５ 新居浜</v>
      </c>
      <c r="AP8" s="126">
        <v>0</v>
      </c>
      <c r="AQ8" s="127">
        <v>1</v>
      </c>
      <c r="AR8" s="129">
        <f>IF(AP8="","",AP8+AQ8)</f>
        <v>1</v>
      </c>
      <c r="AS8" s="110" t="s">
        <v>56</v>
      </c>
      <c r="AT8" s="129">
        <f>IF(AU8="","",AU8+AV8)</f>
        <v>2</v>
      </c>
      <c r="AU8" s="128">
        <v>1</v>
      </c>
      <c r="AV8" s="126">
        <v>1</v>
      </c>
      <c r="AW8" s="111" t="str">
        <f t="shared" si="3"/>
        <v>徳島ＦＣリベリモ</v>
      </c>
    </row>
    <row r="9" spans="2:49" s="75" customFormat="1" ht="19.5" customHeight="1" thickBot="1">
      <c r="B9" s="77">
        <v>5</v>
      </c>
      <c r="C9" s="139" t="s">
        <v>71</v>
      </c>
      <c r="D9" s="69"/>
      <c r="E9" s="140">
        <v>5</v>
      </c>
      <c r="F9" s="140">
        <v>6</v>
      </c>
      <c r="G9" s="104"/>
      <c r="H9" s="72">
        <f t="shared" si="0"/>
        <v>6</v>
      </c>
      <c r="I9" s="72">
        <f t="shared" si="1"/>
        <v>5</v>
      </c>
      <c r="J9" s="71"/>
      <c r="K9" s="195"/>
      <c r="L9" s="122">
        <v>6</v>
      </c>
      <c r="M9" s="112" t="s">
        <v>17</v>
      </c>
      <c r="N9" s="123">
        <v>11</v>
      </c>
      <c r="O9" s="112" t="s">
        <v>18</v>
      </c>
      <c r="P9" s="112" t="s">
        <v>52</v>
      </c>
      <c r="Q9" s="116">
        <f>IF(N9="","",WEEKDAY(DATE($B$3,L9,N9)))</f>
        <v>1</v>
      </c>
      <c r="R9" s="117" t="s">
        <v>58</v>
      </c>
      <c r="S9" s="124" t="s">
        <v>100</v>
      </c>
      <c r="T9" s="125" t="s">
        <v>106</v>
      </c>
      <c r="U9" s="109" t="str">
        <f>IF(E9="","",VLOOKUP(E9,$B$4:$C$14,2))</f>
        <v>ＦＣコラソン</v>
      </c>
      <c r="V9" s="126">
        <v>0</v>
      </c>
      <c r="W9" s="127">
        <v>0</v>
      </c>
      <c r="X9" s="129">
        <f>IF(V9="","",V9+W9)</f>
        <v>0</v>
      </c>
      <c r="Y9" s="110" t="s">
        <v>56</v>
      </c>
      <c r="Z9" s="129">
        <f>IF(AA9="","",AA9+AB9)</f>
        <v>5</v>
      </c>
      <c r="AA9" s="128">
        <v>2</v>
      </c>
      <c r="AB9" s="126">
        <v>3</v>
      </c>
      <c r="AC9" s="111" t="str">
        <f>IF(F9="","",VLOOKUP(F9,$B$4:$C$14,2))</f>
        <v>ＦＣコーマラント</v>
      </c>
      <c r="AD9" s="145"/>
      <c r="AE9" s="195"/>
      <c r="AF9" s="122">
        <v>10</v>
      </c>
      <c r="AG9" s="112" t="s">
        <v>17</v>
      </c>
      <c r="AH9" s="123">
        <v>9</v>
      </c>
      <c r="AI9" s="112" t="s">
        <v>18</v>
      </c>
      <c r="AJ9" s="112" t="s">
        <v>57</v>
      </c>
      <c r="AK9" s="116">
        <f>IF(AH9="","",WEEKDAY(DATE($B$3,AF9,AH9)))</f>
        <v>2</v>
      </c>
      <c r="AL9" s="117" t="s">
        <v>55</v>
      </c>
      <c r="AM9" s="124" t="s">
        <v>189</v>
      </c>
      <c r="AN9" s="125" t="s">
        <v>191</v>
      </c>
      <c r="AO9" s="109" t="str">
        <f t="shared" si="2"/>
        <v>ＦＣコーマラント</v>
      </c>
      <c r="AP9" s="126">
        <v>5</v>
      </c>
      <c r="AQ9" s="127">
        <v>8</v>
      </c>
      <c r="AR9" s="129">
        <f>IF(AP9="","",AP9+AQ9)</f>
        <v>13</v>
      </c>
      <c r="AS9" s="110" t="s">
        <v>56</v>
      </c>
      <c r="AT9" s="129">
        <f>IF(AU9="","",AU9+AV9)</f>
        <v>1</v>
      </c>
      <c r="AU9" s="128">
        <v>0</v>
      </c>
      <c r="AV9" s="126">
        <v>1</v>
      </c>
      <c r="AW9" s="111" t="str">
        <f t="shared" si="3"/>
        <v>ＦＣコラソン</v>
      </c>
    </row>
    <row r="10" spans="2:49" s="74" customFormat="1" ht="19.5" customHeight="1">
      <c r="B10" s="77">
        <v>6</v>
      </c>
      <c r="C10" s="139" t="s">
        <v>72</v>
      </c>
      <c r="D10" s="69"/>
      <c r="E10" s="73"/>
      <c r="F10" s="73"/>
      <c r="G10" s="73"/>
      <c r="J10" s="73"/>
      <c r="K10" s="179" t="s">
        <v>6</v>
      </c>
      <c r="L10" s="181" t="s">
        <v>7</v>
      </c>
      <c r="M10" s="182"/>
      <c r="N10" s="182"/>
      <c r="O10" s="182"/>
      <c r="P10" s="182"/>
      <c r="Q10" s="182"/>
      <c r="R10" s="183"/>
      <c r="S10" s="187" t="s">
        <v>8</v>
      </c>
      <c r="T10" s="189" t="s">
        <v>9</v>
      </c>
      <c r="U10" s="191" t="s">
        <v>10</v>
      </c>
      <c r="V10" s="191"/>
      <c r="W10" s="191"/>
      <c r="X10" s="191"/>
      <c r="Y10" s="191"/>
      <c r="Z10" s="191"/>
      <c r="AA10" s="191"/>
      <c r="AB10" s="191"/>
      <c r="AC10" s="192"/>
      <c r="AD10" s="196"/>
      <c r="AE10" s="179" t="s">
        <v>6</v>
      </c>
      <c r="AF10" s="181" t="s">
        <v>7</v>
      </c>
      <c r="AG10" s="182"/>
      <c r="AH10" s="182"/>
      <c r="AI10" s="182"/>
      <c r="AJ10" s="182"/>
      <c r="AK10" s="182"/>
      <c r="AL10" s="183"/>
      <c r="AM10" s="187" t="s">
        <v>8</v>
      </c>
      <c r="AN10" s="189" t="s">
        <v>9</v>
      </c>
      <c r="AO10" s="191" t="s">
        <v>10</v>
      </c>
      <c r="AP10" s="191"/>
      <c r="AQ10" s="191"/>
      <c r="AR10" s="191"/>
      <c r="AS10" s="191"/>
      <c r="AT10" s="191"/>
      <c r="AU10" s="191"/>
      <c r="AV10" s="191"/>
      <c r="AW10" s="192"/>
    </row>
    <row r="11" spans="2:49" s="74" customFormat="1" ht="19.5" customHeight="1" thickBot="1">
      <c r="B11" s="77">
        <v>7</v>
      </c>
      <c r="C11" s="139" t="s">
        <v>73</v>
      </c>
      <c r="D11" s="69"/>
      <c r="E11" s="202" t="s">
        <v>10</v>
      </c>
      <c r="F11" s="202"/>
      <c r="G11" s="103"/>
      <c r="H11" s="202" t="s">
        <v>10</v>
      </c>
      <c r="I11" s="202"/>
      <c r="J11" s="70"/>
      <c r="K11" s="180"/>
      <c r="L11" s="184"/>
      <c r="M11" s="185"/>
      <c r="N11" s="185"/>
      <c r="O11" s="185"/>
      <c r="P11" s="185"/>
      <c r="Q11" s="185"/>
      <c r="R11" s="186"/>
      <c r="S11" s="188"/>
      <c r="T11" s="190"/>
      <c r="U11" s="106" t="s">
        <v>11</v>
      </c>
      <c r="V11" s="107" t="s">
        <v>12</v>
      </c>
      <c r="W11" s="107" t="s">
        <v>13</v>
      </c>
      <c r="X11" s="107" t="s">
        <v>14</v>
      </c>
      <c r="Y11" s="107"/>
      <c r="Z11" s="107" t="s">
        <v>14</v>
      </c>
      <c r="AA11" s="107" t="s">
        <v>12</v>
      </c>
      <c r="AB11" s="107" t="s">
        <v>13</v>
      </c>
      <c r="AC11" s="108" t="s">
        <v>11</v>
      </c>
      <c r="AD11" s="196"/>
      <c r="AE11" s="180"/>
      <c r="AF11" s="184"/>
      <c r="AG11" s="185"/>
      <c r="AH11" s="185"/>
      <c r="AI11" s="185"/>
      <c r="AJ11" s="185"/>
      <c r="AK11" s="185"/>
      <c r="AL11" s="186"/>
      <c r="AM11" s="188"/>
      <c r="AN11" s="190"/>
      <c r="AO11" s="106" t="s">
        <v>11</v>
      </c>
      <c r="AP11" s="107" t="s">
        <v>12</v>
      </c>
      <c r="AQ11" s="107" t="s">
        <v>13</v>
      </c>
      <c r="AR11" s="107" t="s">
        <v>14</v>
      </c>
      <c r="AS11" s="107"/>
      <c r="AT11" s="107" t="s">
        <v>14</v>
      </c>
      <c r="AU11" s="107" t="s">
        <v>12</v>
      </c>
      <c r="AV11" s="107" t="s">
        <v>13</v>
      </c>
      <c r="AW11" s="108" t="s">
        <v>11</v>
      </c>
    </row>
    <row r="12" spans="2:49" s="75" customFormat="1" ht="19.5" customHeight="1" thickBot="1">
      <c r="B12" s="77">
        <v>8</v>
      </c>
      <c r="C12" s="139" t="s">
        <v>218</v>
      </c>
      <c r="D12" s="69"/>
      <c r="E12" s="140">
        <v>1</v>
      </c>
      <c r="F12" s="140">
        <v>9</v>
      </c>
      <c r="G12" s="104"/>
      <c r="H12" s="72">
        <f>F12</f>
        <v>9</v>
      </c>
      <c r="I12" s="72">
        <f>E12</f>
        <v>1</v>
      </c>
      <c r="J12" s="71"/>
      <c r="K12" s="193">
        <v>2</v>
      </c>
      <c r="L12" s="122">
        <v>5</v>
      </c>
      <c r="M12" s="112" t="s">
        <v>17</v>
      </c>
      <c r="N12" s="123">
        <v>27</v>
      </c>
      <c r="O12" s="112" t="s">
        <v>18</v>
      </c>
      <c r="P12" s="112" t="s">
        <v>52</v>
      </c>
      <c r="Q12" s="116">
        <f>IF(N12="","",WEEKDAY(DATE($B$3,L12,N12)))</f>
        <v>7</v>
      </c>
      <c r="R12" s="117" t="s">
        <v>54</v>
      </c>
      <c r="S12" s="124" t="s">
        <v>95</v>
      </c>
      <c r="T12" s="125" t="s">
        <v>114</v>
      </c>
      <c r="U12" s="109" t="str">
        <f>IF(E12="","",VLOOKUP(E12,$B$4:$C$14,2))</f>
        <v>愛媛ＦＣ Ｕ-１５</v>
      </c>
      <c r="V12" s="126">
        <v>3</v>
      </c>
      <c r="W12" s="127">
        <v>7</v>
      </c>
      <c r="X12" s="129">
        <f>IF(V12="","",V12+W12)</f>
        <v>10</v>
      </c>
      <c r="Y12" s="110" t="s">
        <v>45</v>
      </c>
      <c r="Z12" s="129">
        <f>IF(AA12="","",AA12+AB12)</f>
        <v>0</v>
      </c>
      <c r="AA12" s="128">
        <v>0</v>
      </c>
      <c r="AB12" s="126">
        <v>0</v>
      </c>
      <c r="AC12" s="111" t="str">
        <f>IF(F12="","",VLOOKUP(F12,$B$4:$C$14,2))</f>
        <v>高知ユナイテッドSCJY</v>
      </c>
      <c r="AD12" s="145"/>
      <c r="AE12" s="193">
        <v>11</v>
      </c>
      <c r="AF12" s="122">
        <v>9</v>
      </c>
      <c r="AG12" s="112" t="s">
        <v>17</v>
      </c>
      <c r="AH12" s="123">
        <v>9</v>
      </c>
      <c r="AI12" s="112" t="s">
        <v>18</v>
      </c>
      <c r="AJ12" s="112" t="s">
        <v>57</v>
      </c>
      <c r="AK12" s="116">
        <f>IF(AH12="","",WEEKDAY(DATE($B$3,AF12,AH12)))</f>
        <v>7</v>
      </c>
      <c r="AL12" s="117" t="s">
        <v>79</v>
      </c>
      <c r="AM12" s="124" t="s">
        <v>154</v>
      </c>
      <c r="AN12" s="125" t="s">
        <v>155</v>
      </c>
      <c r="AO12" s="109" t="str">
        <f t="shared" ref="AO12:AO16" si="4">IF(H12="","",VLOOKUP(H12,$B$4:$C$14,2))</f>
        <v>高知ユナイテッドSCJY</v>
      </c>
      <c r="AP12" s="126">
        <v>2</v>
      </c>
      <c r="AQ12" s="127">
        <v>0</v>
      </c>
      <c r="AR12" s="129">
        <f>IF(AP12="","",AP12+AQ12)</f>
        <v>2</v>
      </c>
      <c r="AS12" s="110" t="s">
        <v>56</v>
      </c>
      <c r="AT12" s="129">
        <f>IF(AU12="","",AU12+AV12)</f>
        <v>5</v>
      </c>
      <c r="AU12" s="128">
        <v>2</v>
      </c>
      <c r="AV12" s="126">
        <v>3</v>
      </c>
      <c r="AW12" s="111" t="str">
        <f t="shared" ref="AW12:AW16" si="5">IF(I12="","",VLOOKUP(I12,$B$4:$C$14,2))</f>
        <v>愛媛ＦＣ Ｕ-１５</v>
      </c>
    </row>
    <row r="13" spans="2:49" s="75" customFormat="1" ht="19.5" customHeight="1" thickBot="1">
      <c r="B13" s="77">
        <v>9</v>
      </c>
      <c r="C13" s="141" t="s">
        <v>77</v>
      </c>
      <c r="D13" s="69"/>
      <c r="E13" s="140">
        <v>8</v>
      </c>
      <c r="F13" s="140">
        <v>10</v>
      </c>
      <c r="G13" s="104"/>
      <c r="H13" s="72">
        <f t="shared" ref="H13:H16" si="6">F13</f>
        <v>10</v>
      </c>
      <c r="I13" s="72">
        <f t="shared" ref="I13:I16" si="7">E13</f>
        <v>8</v>
      </c>
      <c r="J13" s="71"/>
      <c r="K13" s="194"/>
      <c r="L13" s="122">
        <v>5</v>
      </c>
      <c r="M13" s="112" t="s">
        <v>17</v>
      </c>
      <c r="N13" s="123">
        <v>21</v>
      </c>
      <c r="O13" s="112" t="s">
        <v>18</v>
      </c>
      <c r="P13" s="112" t="s">
        <v>52</v>
      </c>
      <c r="Q13" s="116">
        <f>IF(N13="","",WEEKDAY(DATE($B$3,L13,N13)))</f>
        <v>1</v>
      </c>
      <c r="R13" s="117" t="s">
        <v>54</v>
      </c>
      <c r="S13" s="124" t="s">
        <v>110</v>
      </c>
      <c r="T13" s="125" t="s">
        <v>111</v>
      </c>
      <c r="U13" s="109" t="str">
        <f>IF(E13="","",VLOOKUP(E13,$B$4:$C$14,2))</f>
        <v>ＦＣディアモ</v>
      </c>
      <c r="V13" s="126">
        <v>3</v>
      </c>
      <c r="W13" s="127">
        <v>2</v>
      </c>
      <c r="X13" s="129">
        <f>IF(V13="","",V13+W13)</f>
        <v>5</v>
      </c>
      <c r="Y13" s="110" t="s">
        <v>63</v>
      </c>
      <c r="Z13" s="129">
        <f>IF(AA13="","",AA13+AB13)</f>
        <v>2</v>
      </c>
      <c r="AA13" s="128">
        <v>1</v>
      </c>
      <c r="AB13" s="126">
        <v>1</v>
      </c>
      <c r="AC13" s="111" t="str">
        <f>IF(F13="","",VLOOKUP(F13,$B$4:$C$14,2))</f>
        <v>ＦＣ今治 Ｕ-１５</v>
      </c>
      <c r="AD13" s="145"/>
      <c r="AE13" s="194"/>
      <c r="AF13" s="122">
        <v>9</v>
      </c>
      <c r="AG13" s="112" t="s">
        <v>17</v>
      </c>
      <c r="AH13" s="123">
        <v>24</v>
      </c>
      <c r="AI13" s="112" t="s">
        <v>18</v>
      </c>
      <c r="AJ13" s="112" t="s">
        <v>57</v>
      </c>
      <c r="AK13" s="116">
        <f>IF(AH13="","",WEEKDAY(DATE($B$3,AF13,AH13)))</f>
        <v>1</v>
      </c>
      <c r="AL13" s="117" t="s">
        <v>54</v>
      </c>
      <c r="AM13" s="124" t="s">
        <v>145</v>
      </c>
      <c r="AN13" s="125" t="s">
        <v>149</v>
      </c>
      <c r="AO13" s="109" t="str">
        <f t="shared" si="4"/>
        <v>ＦＣ今治 Ｕ-１５</v>
      </c>
      <c r="AP13" s="126">
        <v>0</v>
      </c>
      <c r="AQ13" s="127">
        <v>1</v>
      </c>
      <c r="AR13" s="129">
        <f>IF(AP13="","",AP13+AQ13)</f>
        <v>1</v>
      </c>
      <c r="AS13" s="110" t="s">
        <v>56</v>
      </c>
      <c r="AT13" s="129">
        <f>IF(AU13="","",AU13+AV13)</f>
        <v>2</v>
      </c>
      <c r="AU13" s="128">
        <v>1</v>
      </c>
      <c r="AV13" s="126">
        <v>1</v>
      </c>
      <c r="AW13" s="111" t="str">
        <f t="shared" si="5"/>
        <v>ＦＣディアモ</v>
      </c>
    </row>
    <row r="14" spans="2:49" s="75" customFormat="1" ht="19.5" customHeight="1" thickBot="1">
      <c r="B14" s="77">
        <v>10</v>
      </c>
      <c r="C14" s="139" t="s">
        <v>75</v>
      </c>
      <c r="D14" s="69"/>
      <c r="E14" s="140">
        <v>7</v>
      </c>
      <c r="F14" s="140">
        <v>2</v>
      </c>
      <c r="G14" s="104"/>
      <c r="H14" s="72">
        <f t="shared" si="6"/>
        <v>2</v>
      </c>
      <c r="I14" s="72">
        <f t="shared" si="7"/>
        <v>7</v>
      </c>
      <c r="J14" s="71"/>
      <c r="K14" s="194"/>
      <c r="L14" s="122">
        <v>7</v>
      </c>
      <c r="M14" s="112" t="s">
        <v>17</v>
      </c>
      <c r="N14" s="123">
        <v>29</v>
      </c>
      <c r="O14" s="112" t="s">
        <v>18</v>
      </c>
      <c r="P14" s="112" t="s">
        <v>52</v>
      </c>
      <c r="Q14" s="116">
        <f>IF(N14="","",WEEKDAY(DATE($B$3,L14,N14)))</f>
        <v>7</v>
      </c>
      <c r="R14" s="117" t="s">
        <v>54</v>
      </c>
      <c r="S14" s="124" t="s">
        <v>118</v>
      </c>
      <c r="T14" s="125" t="s">
        <v>94</v>
      </c>
      <c r="U14" s="109" t="str">
        <f>IF(E14="","",VLOOKUP(E14,$B$4:$C$14,2))</f>
        <v>徳島ＦＣリベリモ</v>
      </c>
      <c r="V14" s="126">
        <v>0</v>
      </c>
      <c r="W14" s="127">
        <v>0</v>
      </c>
      <c r="X14" s="129">
        <f>IF(V14="","",V14+W14)</f>
        <v>0</v>
      </c>
      <c r="Y14" s="110" t="s">
        <v>45</v>
      </c>
      <c r="Z14" s="129">
        <f>IF(AA14="","",AA14+AB14)</f>
        <v>5</v>
      </c>
      <c r="AA14" s="128">
        <v>2</v>
      </c>
      <c r="AB14" s="126">
        <v>3</v>
      </c>
      <c r="AC14" s="111" t="str">
        <f>IF(F14="","",VLOOKUP(F14,$B$4:$C$14,2))</f>
        <v>徳島ヴォルティスJY</v>
      </c>
      <c r="AD14" s="145"/>
      <c r="AE14" s="194"/>
      <c r="AF14" s="122">
        <v>11</v>
      </c>
      <c r="AG14" s="112" t="s">
        <v>17</v>
      </c>
      <c r="AH14" s="123">
        <v>4</v>
      </c>
      <c r="AI14" s="112" t="s">
        <v>18</v>
      </c>
      <c r="AJ14" s="112" t="s">
        <v>52</v>
      </c>
      <c r="AK14" s="116">
        <f>IF(AH14="","",WEEKDAY(DATE($B$3,AF14,AH14)))</f>
        <v>7</v>
      </c>
      <c r="AL14" s="117" t="s">
        <v>55</v>
      </c>
      <c r="AM14" s="124" t="s">
        <v>87</v>
      </c>
      <c r="AN14" s="125" t="s">
        <v>153</v>
      </c>
      <c r="AO14" s="109" t="str">
        <f t="shared" si="4"/>
        <v>徳島ヴォルティスJY</v>
      </c>
      <c r="AP14" s="126">
        <v>1</v>
      </c>
      <c r="AQ14" s="127">
        <v>0</v>
      </c>
      <c r="AR14" s="129">
        <f>IF(AP14="","",AP14+AQ14)</f>
        <v>1</v>
      </c>
      <c r="AS14" s="110" t="s">
        <v>53</v>
      </c>
      <c r="AT14" s="129">
        <f>IF(AU14="","",AU14+AV14)</f>
        <v>1</v>
      </c>
      <c r="AU14" s="128">
        <v>1</v>
      </c>
      <c r="AV14" s="126">
        <v>0</v>
      </c>
      <c r="AW14" s="111" t="str">
        <f t="shared" si="5"/>
        <v>徳島ＦＣリベリモ</v>
      </c>
    </row>
    <row r="15" spans="2:49" s="75" customFormat="1" ht="19.5" customHeight="1" thickBot="1">
      <c r="D15" s="85"/>
      <c r="E15" s="140">
        <v>6</v>
      </c>
      <c r="F15" s="140">
        <v>3</v>
      </c>
      <c r="G15" s="104"/>
      <c r="H15" s="72">
        <f t="shared" si="6"/>
        <v>3</v>
      </c>
      <c r="I15" s="72">
        <f t="shared" si="7"/>
        <v>6</v>
      </c>
      <c r="J15" s="71"/>
      <c r="K15" s="194"/>
      <c r="L15" s="122">
        <v>5</v>
      </c>
      <c r="M15" s="112" t="s">
        <v>17</v>
      </c>
      <c r="N15" s="123">
        <v>14</v>
      </c>
      <c r="O15" s="112" t="s">
        <v>18</v>
      </c>
      <c r="P15" s="112" t="s">
        <v>52</v>
      </c>
      <c r="Q15" s="116">
        <f>IF(N15="","",WEEKDAY(DATE($B$3,L15,N15)))</f>
        <v>1</v>
      </c>
      <c r="R15" s="117" t="s">
        <v>54</v>
      </c>
      <c r="S15" s="124" t="s">
        <v>102</v>
      </c>
      <c r="T15" s="125" t="s">
        <v>103</v>
      </c>
      <c r="U15" s="109" t="str">
        <f>IF(E15="","",VLOOKUP(E15,$B$4:$C$14,2))</f>
        <v>ＦＣコーマラント</v>
      </c>
      <c r="V15" s="126">
        <v>2</v>
      </c>
      <c r="W15" s="127">
        <v>1</v>
      </c>
      <c r="X15" s="129">
        <f>IF(V15="","",V15+W15)</f>
        <v>3</v>
      </c>
      <c r="Y15" s="110" t="s">
        <v>45</v>
      </c>
      <c r="Z15" s="129">
        <f>IF(AA15="","",AA15+AB15)</f>
        <v>1</v>
      </c>
      <c r="AA15" s="128">
        <v>1</v>
      </c>
      <c r="AB15" s="126">
        <v>0</v>
      </c>
      <c r="AC15" s="111" t="str">
        <f>IF(F15="","",VLOOKUP(F15,$B$4:$C$14,2))</f>
        <v>カマタマ―レ讃岐 Ｕ-１３</v>
      </c>
      <c r="AD15" s="145"/>
      <c r="AE15" s="194"/>
      <c r="AF15" s="122">
        <v>12</v>
      </c>
      <c r="AG15" s="112" t="s">
        <v>17</v>
      </c>
      <c r="AH15" s="123">
        <v>9</v>
      </c>
      <c r="AI15" s="112" t="s">
        <v>18</v>
      </c>
      <c r="AJ15" s="112" t="s">
        <v>57</v>
      </c>
      <c r="AK15" s="116">
        <f>IF(AH15="","",WEEKDAY(DATE($B$3,AF15,AH15)))</f>
        <v>7</v>
      </c>
      <c r="AL15" s="117" t="s">
        <v>54</v>
      </c>
      <c r="AM15" s="124" t="s">
        <v>129</v>
      </c>
      <c r="AN15" s="125" t="s">
        <v>94</v>
      </c>
      <c r="AO15" s="109" t="str">
        <f t="shared" si="4"/>
        <v>カマタマ―レ讃岐 Ｕ-１３</v>
      </c>
      <c r="AP15" s="126">
        <v>0</v>
      </c>
      <c r="AQ15" s="127">
        <v>0</v>
      </c>
      <c r="AR15" s="129">
        <f>IF(AP15="","",AP15+AQ15)</f>
        <v>0</v>
      </c>
      <c r="AS15" s="110" t="s">
        <v>56</v>
      </c>
      <c r="AT15" s="129">
        <f>IF(AU15="","",AU15+AV15)</f>
        <v>1</v>
      </c>
      <c r="AU15" s="128">
        <v>1</v>
      </c>
      <c r="AV15" s="126">
        <v>0</v>
      </c>
      <c r="AW15" s="111" t="str">
        <f t="shared" si="5"/>
        <v>ＦＣコーマラント</v>
      </c>
    </row>
    <row r="16" spans="2:49" s="75" customFormat="1" ht="19.5" customHeight="1" thickBot="1">
      <c r="D16" s="85"/>
      <c r="E16" s="140">
        <v>5</v>
      </c>
      <c r="F16" s="140">
        <v>4</v>
      </c>
      <c r="G16" s="104"/>
      <c r="H16" s="72">
        <f t="shared" si="6"/>
        <v>4</v>
      </c>
      <c r="I16" s="72">
        <f t="shared" si="7"/>
        <v>5</v>
      </c>
      <c r="J16" s="71"/>
      <c r="K16" s="195"/>
      <c r="L16" s="122">
        <v>6</v>
      </c>
      <c r="M16" s="112" t="s">
        <v>17</v>
      </c>
      <c r="N16" s="123">
        <v>10</v>
      </c>
      <c r="O16" s="112" t="s">
        <v>18</v>
      </c>
      <c r="P16" s="112" t="s">
        <v>57</v>
      </c>
      <c r="Q16" s="116">
        <f>IF(N16="","",WEEKDAY(DATE($B$3,L16,N16)))</f>
        <v>7</v>
      </c>
      <c r="R16" s="117" t="s">
        <v>55</v>
      </c>
      <c r="S16" s="124" t="s">
        <v>100</v>
      </c>
      <c r="T16" s="125" t="s">
        <v>105</v>
      </c>
      <c r="U16" s="109" t="str">
        <f>IF(E16="","",VLOOKUP(E16,$B$4:$C$14,2))</f>
        <v>ＦＣコラソン</v>
      </c>
      <c r="V16" s="126">
        <v>1</v>
      </c>
      <c r="W16" s="127">
        <v>0</v>
      </c>
      <c r="X16" s="129">
        <f>IF(V16="","",V16+W16)</f>
        <v>1</v>
      </c>
      <c r="Y16" s="110" t="s">
        <v>45</v>
      </c>
      <c r="Z16" s="129">
        <f>IF(AA16="","",AA16+AB16)</f>
        <v>10</v>
      </c>
      <c r="AA16" s="128">
        <v>5</v>
      </c>
      <c r="AB16" s="126">
        <v>5</v>
      </c>
      <c r="AC16" s="111" t="str">
        <f>IF(F16="","",VLOOKUP(F16,$B$4:$C$14,2))</f>
        <v>愛媛ＦＣ Ｕ-１５ 新居浜</v>
      </c>
      <c r="AD16" s="145"/>
      <c r="AE16" s="195"/>
      <c r="AF16" s="122">
        <v>10</v>
      </c>
      <c r="AG16" s="112" t="s">
        <v>17</v>
      </c>
      <c r="AH16" s="123">
        <v>14</v>
      </c>
      <c r="AI16" s="112" t="s">
        <v>18</v>
      </c>
      <c r="AJ16" s="112" t="s">
        <v>52</v>
      </c>
      <c r="AK16" s="116">
        <f>IF(AH16="","",WEEKDAY(DATE($B$3,AF16,AH16)))</f>
        <v>7</v>
      </c>
      <c r="AL16" s="117" t="s">
        <v>54</v>
      </c>
      <c r="AM16" s="124" t="s">
        <v>91</v>
      </c>
      <c r="AN16" s="125" t="s">
        <v>202</v>
      </c>
      <c r="AO16" s="109" t="str">
        <f t="shared" si="4"/>
        <v>愛媛ＦＣ Ｕ-１５ 新居浜</v>
      </c>
      <c r="AP16" s="126">
        <v>3</v>
      </c>
      <c r="AQ16" s="127">
        <v>8</v>
      </c>
      <c r="AR16" s="129">
        <f>IF(AP16="","",AP16+AQ16)</f>
        <v>11</v>
      </c>
      <c r="AS16" s="110" t="s">
        <v>53</v>
      </c>
      <c r="AT16" s="129">
        <f>IF(AU16="","",AU16+AV16)</f>
        <v>1</v>
      </c>
      <c r="AU16" s="128">
        <v>1</v>
      </c>
      <c r="AV16" s="126">
        <v>0</v>
      </c>
      <c r="AW16" s="111" t="str">
        <f t="shared" si="5"/>
        <v>ＦＣコラソン</v>
      </c>
    </row>
    <row r="17" spans="4:49" s="74" customFormat="1" ht="19.5" customHeight="1">
      <c r="D17" s="86"/>
      <c r="E17" s="73"/>
      <c r="F17" s="73"/>
      <c r="G17" s="73"/>
      <c r="J17" s="73"/>
      <c r="K17" s="179" t="s">
        <v>6</v>
      </c>
      <c r="L17" s="181" t="s">
        <v>7</v>
      </c>
      <c r="M17" s="182"/>
      <c r="N17" s="182"/>
      <c r="O17" s="182"/>
      <c r="P17" s="182"/>
      <c r="Q17" s="182"/>
      <c r="R17" s="183"/>
      <c r="S17" s="187" t="s">
        <v>8</v>
      </c>
      <c r="T17" s="189" t="s">
        <v>9</v>
      </c>
      <c r="U17" s="191" t="s">
        <v>10</v>
      </c>
      <c r="V17" s="191"/>
      <c r="W17" s="191"/>
      <c r="X17" s="191"/>
      <c r="Y17" s="191"/>
      <c r="Z17" s="191"/>
      <c r="AA17" s="191"/>
      <c r="AB17" s="191"/>
      <c r="AC17" s="192"/>
      <c r="AD17" s="196"/>
      <c r="AE17" s="179" t="s">
        <v>6</v>
      </c>
      <c r="AF17" s="181" t="s">
        <v>7</v>
      </c>
      <c r="AG17" s="182"/>
      <c r="AH17" s="182"/>
      <c r="AI17" s="182"/>
      <c r="AJ17" s="182"/>
      <c r="AK17" s="182"/>
      <c r="AL17" s="183"/>
      <c r="AM17" s="187" t="s">
        <v>8</v>
      </c>
      <c r="AN17" s="189" t="s">
        <v>9</v>
      </c>
      <c r="AO17" s="191" t="s">
        <v>10</v>
      </c>
      <c r="AP17" s="191"/>
      <c r="AQ17" s="191"/>
      <c r="AR17" s="191"/>
      <c r="AS17" s="191"/>
      <c r="AT17" s="191"/>
      <c r="AU17" s="191"/>
      <c r="AV17" s="191"/>
      <c r="AW17" s="192"/>
    </row>
    <row r="18" spans="4:49" s="74" customFormat="1" ht="19.5" customHeight="1" thickBot="1">
      <c r="D18" s="86"/>
      <c r="E18" s="202" t="s">
        <v>10</v>
      </c>
      <c r="F18" s="202"/>
      <c r="G18" s="103"/>
      <c r="H18" s="202" t="s">
        <v>10</v>
      </c>
      <c r="I18" s="202"/>
      <c r="J18" s="70"/>
      <c r="K18" s="180"/>
      <c r="L18" s="184"/>
      <c r="M18" s="185"/>
      <c r="N18" s="185"/>
      <c r="O18" s="185"/>
      <c r="P18" s="185"/>
      <c r="Q18" s="185"/>
      <c r="R18" s="186"/>
      <c r="S18" s="188"/>
      <c r="T18" s="190"/>
      <c r="U18" s="106" t="s">
        <v>11</v>
      </c>
      <c r="V18" s="107" t="s">
        <v>12</v>
      </c>
      <c r="W18" s="107" t="s">
        <v>13</v>
      </c>
      <c r="X18" s="107" t="s">
        <v>14</v>
      </c>
      <c r="Y18" s="107"/>
      <c r="Z18" s="107" t="s">
        <v>14</v>
      </c>
      <c r="AA18" s="107" t="s">
        <v>12</v>
      </c>
      <c r="AB18" s="107" t="s">
        <v>13</v>
      </c>
      <c r="AC18" s="108" t="s">
        <v>11</v>
      </c>
      <c r="AD18" s="196"/>
      <c r="AE18" s="180"/>
      <c r="AF18" s="184"/>
      <c r="AG18" s="185"/>
      <c r="AH18" s="185"/>
      <c r="AI18" s="185"/>
      <c r="AJ18" s="185"/>
      <c r="AK18" s="185"/>
      <c r="AL18" s="186"/>
      <c r="AM18" s="188"/>
      <c r="AN18" s="190"/>
      <c r="AO18" s="106" t="s">
        <v>11</v>
      </c>
      <c r="AP18" s="107" t="s">
        <v>12</v>
      </c>
      <c r="AQ18" s="107" t="s">
        <v>13</v>
      </c>
      <c r="AR18" s="107" t="s">
        <v>14</v>
      </c>
      <c r="AS18" s="107"/>
      <c r="AT18" s="107" t="s">
        <v>14</v>
      </c>
      <c r="AU18" s="107" t="s">
        <v>12</v>
      </c>
      <c r="AV18" s="107" t="s">
        <v>13</v>
      </c>
      <c r="AW18" s="108" t="s">
        <v>11</v>
      </c>
    </row>
    <row r="19" spans="4:49" s="75" customFormat="1" ht="19.5" customHeight="1" thickBot="1">
      <c r="D19" s="85"/>
      <c r="E19" s="140">
        <v>1</v>
      </c>
      <c r="F19" s="140">
        <v>8</v>
      </c>
      <c r="G19" s="104"/>
      <c r="H19" s="72">
        <f>F19</f>
        <v>8</v>
      </c>
      <c r="I19" s="72">
        <f>E19</f>
        <v>1</v>
      </c>
      <c r="J19" s="71"/>
      <c r="K19" s="197">
        <v>3</v>
      </c>
      <c r="L19" s="122">
        <v>5</v>
      </c>
      <c r="M19" s="112" t="s">
        <v>17</v>
      </c>
      <c r="N19" s="123">
        <v>13</v>
      </c>
      <c r="O19" s="112" t="s">
        <v>18</v>
      </c>
      <c r="P19" s="112" t="s">
        <v>52</v>
      </c>
      <c r="Q19" s="116">
        <f>IF(N19="","",WEEKDAY(DATE($B$3,L19,N19)))</f>
        <v>7</v>
      </c>
      <c r="R19" s="117" t="s">
        <v>54</v>
      </c>
      <c r="S19" s="124" t="s">
        <v>95</v>
      </c>
      <c r="T19" s="125" t="s">
        <v>98</v>
      </c>
      <c r="U19" s="109" t="str">
        <f>IF(E19="","",VLOOKUP(E19,$B$4:$C$14,2))</f>
        <v>愛媛ＦＣ Ｕ-１５</v>
      </c>
      <c r="V19" s="126">
        <v>4</v>
      </c>
      <c r="W19" s="127">
        <v>2</v>
      </c>
      <c r="X19" s="129">
        <f>IF(V19="","",V19+W19)</f>
        <v>6</v>
      </c>
      <c r="Y19" s="110" t="s">
        <v>64</v>
      </c>
      <c r="Z19" s="129">
        <f>IF(AA19="","",AA19+AB19)</f>
        <v>1</v>
      </c>
      <c r="AA19" s="128">
        <v>0</v>
      </c>
      <c r="AB19" s="126">
        <v>1</v>
      </c>
      <c r="AC19" s="111" t="str">
        <f>IF(F19="","",VLOOKUP(F19,$B$4:$C$14,2))</f>
        <v>ＦＣディアモ</v>
      </c>
      <c r="AD19" s="145"/>
      <c r="AE19" s="197">
        <v>12</v>
      </c>
      <c r="AF19" s="122">
        <v>12</v>
      </c>
      <c r="AG19" s="112" t="s">
        <v>17</v>
      </c>
      <c r="AH19" s="123">
        <v>9</v>
      </c>
      <c r="AI19" s="112" t="s">
        <v>18</v>
      </c>
      <c r="AJ19" s="112" t="s">
        <v>52</v>
      </c>
      <c r="AK19" s="116">
        <f>IF(AH19="","",WEEKDAY(DATE($B$3,AF19,AH19)))</f>
        <v>7</v>
      </c>
      <c r="AL19" s="117" t="s">
        <v>54</v>
      </c>
      <c r="AM19" s="124" t="s">
        <v>219</v>
      </c>
      <c r="AN19" s="125" t="s">
        <v>220</v>
      </c>
      <c r="AO19" s="109" t="str">
        <f t="shared" ref="AO19:AO23" si="8">IF(H19="","",VLOOKUP(H19,$B$4:$C$14,2))</f>
        <v>ＦＣディアモ</v>
      </c>
      <c r="AP19" s="124">
        <v>0</v>
      </c>
      <c r="AQ19" s="174">
        <v>0</v>
      </c>
      <c r="AR19" s="175">
        <f>IF(AP19="","",AP19+AQ19)</f>
        <v>0</v>
      </c>
      <c r="AS19" s="112" t="s">
        <v>56</v>
      </c>
      <c r="AT19" s="175">
        <f>IF(AU19="","",AU19+AV19)</f>
        <v>2</v>
      </c>
      <c r="AU19" s="176">
        <v>1</v>
      </c>
      <c r="AV19" s="124">
        <v>1</v>
      </c>
      <c r="AW19" s="111" t="str">
        <f t="shared" ref="AW19:AW23" si="9">IF(I19="","",VLOOKUP(I19,$B$4:$C$14,2))</f>
        <v>愛媛ＦＣ Ｕ-１５</v>
      </c>
    </row>
    <row r="20" spans="4:49" s="75" customFormat="1" ht="19.5" customHeight="1" thickBot="1">
      <c r="D20" s="85"/>
      <c r="E20" s="140">
        <v>9</v>
      </c>
      <c r="F20" s="140">
        <v>7</v>
      </c>
      <c r="G20" s="104"/>
      <c r="H20" s="72">
        <f t="shared" ref="H20:H23" si="10">F20</f>
        <v>7</v>
      </c>
      <c r="I20" s="72">
        <f t="shared" ref="I20:I23" si="11">E20</f>
        <v>9</v>
      </c>
      <c r="J20" s="71"/>
      <c r="K20" s="198"/>
      <c r="L20" s="122">
        <v>6</v>
      </c>
      <c r="M20" s="112" t="s">
        <v>17</v>
      </c>
      <c r="N20" s="123">
        <v>24</v>
      </c>
      <c r="O20" s="112" t="s">
        <v>18</v>
      </c>
      <c r="P20" s="112" t="s">
        <v>59</v>
      </c>
      <c r="Q20" s="116">
        <f>IF(N20="","",WEEKDAY(DATE($B$3,L20,N20)))</f>
        <v>7</v>
      </c>
      <c r="R20" s="117" t="s">
        <v>54</v>
      </c>
      <c r="S20" s="124" t="s">
        <v>121</v>
      </c>
      <c r="T20" s="125" t="s">
        <v>92</v>
      </c>
      <c r="U20" s="109" t="str">
        <f>IF(E20="","",VLOOKUP(E20,$B$4:$C$14,2))</f>
        <v>高知ユナイテッドSCJY</v>
      </c>
      <c r="V20" s="126">
        <v>1</v>
      </c>
      <c r="W20" s="127">
        <v>0</v>
      </c>
      <c r="X20" s="129">
        <f>IF(V20="","",V20+W20)</f>
        <v>1</v>
      </c>
      <c r="Y20" s="110" t="s">
        <v>64</v>
      </c>
      <c r="Z20" s="129">
        <f>IF(AA20="","",AA20+AB20)</f>
        <v>9</v>
      </c>
      <c r="AA20" s="128">
        <v>1</v>
      </c>
      <c r="AB20" s="126">
        <v>8</v>
      </c>
      <c r="AC20" s="111" t="str">
        <f>IF(F20="","",VLOOKUP(F20,$B$4:$C$14,2))</f>
        <v>徳島ＦＣリベリモ</v>
      </c>
      <c r="AD20" s="145"/>
      <c r="AE20" s="198"/>
      <c r="AF20" s="122">
        <v>9</v>
      </c>
      <c r="AG20" s="112" t="s">
        <v>17</v>
      </c>
      <c r="AH20" s="123">
        <v>23</v>
      </c>
      <c r="AI20" s="112" t="s">
        <v>18</v>
      </c>
      <c r="AJ20" s="112" t="s">
        <v>52</v>
      </c>
      <c r="AK20" s="116">
        <f>IF(AH20="","",WEEKDAY(DATE($B$3,AF20,AH20)))</f>
        <v>7</v>
      </c>
      <c r="AL20" s="117" t="s">
        <v>55</v>
      </c>
      <c r="AM20" s="124" t="s">
        <v>156</v>
      </c>
      <c r="AN20" s="125" t="s">
        <v>157</v>
      </c>
      <c r="AO20" s="109" t="str">
        <f t="shared" si="8"/>
        <v>徳島ＦＣリベリモ</v>
      </c>
      <c r="AP20" s="126">
        <v>1</v>
      </c>
      <c r="AQ20" s="127">
        <v>2</v>
      </c>
      <c r="AR20" s="129">
        <f>IF(AP20="","",AP20+AQ20)</f>
        <v>3</v>
      </c>
      <c r="AS20" s="110" t="s">
        <v>53</v>
      </c>
      <c r="AT20" s="129">
        <f>IF(AU20="","",AU20+AV20)</f>
        <v>1</v>
      </c>
      <c r="AU20" s="128">
        <v>1</v>
      </c>
      <c r="AV20" s="126">
        <v>0</v>
      </c>
      <c r="AW20" s="111" t="str">
        <f t="shared" si="9"/>
        <v>高知ユナイテッドSCJY</v>
      </c>
    </row>
    <row r="21" spans="4:49" s="75" customFormat="1" ht="19.5" customHeight="1" thickBot="1">
      <c r="D21" s="85"/>
      <c r="E21" s="140">
        <v>6</v>
      </c>
      <c r="F21" s="140">
        <v>10</v>
      </c>
      <c r="G21" s="104"/>
      <c r="H21" s="72">
        <f t="shared" si="10"/>
        <v>10</v>
      </c>
      <c r="I21" s="72">
        <f t="shared" si="11"/>
        <v>6</v>
      </c>
      <c r="J21" s="71"/>
      <c r="K21" s="198"/>
      <c r="L21" s="122">
        <v>7</v>
      </c>
      <c r="M21" s="112" t="s">
        <v>17</v>
      </c>
      <c r="N21" s="123">
        <v>23</v>
      </c>
      <c r="O21" s="112" t="s">
        <v>18</v>
      </c>
      <c r="P21" s="112" t="s">
        <v>52</v>
      </c>
      <c r="Q21" s="116">
        <f>IF(N21="","",WEEKDAY(DATE($B$3,L21,N21)))</f>
        <v>1</v>
      </c>
      <c r="R21" s="117" t="s">
        <v>54</v>
      </c>
      <c r="S21" s="124" t="s">
        <v>138</v>
      </c>
      <c r="T21" s="125" t="s">
        <v>139</v>
      </c>
      <c r="U21" s="109" t="str">
        <f>IF(E21="","",VLOOKUP(E21,$B$4:$C$14,2))</f>
        <v>ＦＣコーマラント</v>
      </c>
      <c r="V21" s="126">
        <v>4</v>
      </c>
      <c r="W21" s="127">
        <v>0</v>
      </c>
      <c r="X21" s="129">
        <f>IF(V21="","",V21+W21)</f>
        <v>4</v>
      </c>
      <c r="Y21" s="110" t="s">
        <v>64</v>
      </c>
      <c r="Z21" s="129">
        <f>IF(AA21="","",AA21+AB21)</f>
        <v>1</v>
      </c>
      <c r="AA21" s="128">
        <v>0</v>
      </c>
      <c r="AB21" s="126">
        <v>1</v>
      </c>
      <c r="AC21" s="111" t="str">
        <f>IF(F21="","",VLOOKUP(F21,$B$4:$C$14,2))</f>
        <v>ＦＣ今治 Ｕ-１５</v>
      </c>
      <c r="AD21" s="145"/>
      <c r="AE21" s="198"/>
      <c r="AF21" s="122">
        <v>9</v>
      </c>
      <c r="AG21" s="112" t="s">
        <v>17</v>
      </c>
      <c r="AH21" s="123">
        <v>9</v>
      </c>
      <c r="AI21" s="112" t="s">
        <v>18</v>
      </c>
      <c r="AJ21" s="112" t="s">
        <v>52</v>
      </c>
      <c r="AK21" s="116">
        <f>IF(AH21="","",WEEKDAY(DATE($B$3,AF21,AH21)))</f>
        <v>7</v>
      </c>
      <c r="AL21" s="117" t="s">
        <v>54</v>
      </c>
      <c r="AM21" s="124" t="s">
        <v>145</v>
      </c>
      <c r="AN21" s="125" t="s">
        <v>146</v>
      </c>
      <c r="AO21" s="109" t="str">
        <f t="shared" si="8"/>
        <v>ＦＣ今治 Ｕ-１５</v>
      </c>
      <c r="AP21" s="126">
        <v>2</v>
      </c>
      <c r="AQ21" s="127">
        <v>1</v>
      </c>
      <c r="AR21" s="129">
        <f>IF(AP21="","",AP21+AQ21)</f>
        <v>3</v>
      </c>
      <c r="AS21" s="110" t="s">
        <v>56</v>
      </c>
      <c r="AT21" s="129">
        <f>IF(AU21="","",AU21+AV21)</f>
        <v>3</v>
      </c>
      <c r="AU21" s="128">
        <v>2</v>
      </c>
      <c r="AV21" s="126">
        <v>1</v>
      </c>
      <c r="AW21" s="111" t="str">
        <f t="shared" si="9"/>
        <v>ＦＣコーマラント</v>
      </c>
    </row>
    <row r="22" spans="4:49" s="75" customFormat="1" ht="19.5" customHeight="1" thickBot="1">
      <c r="D22" s="85"/>
      <c r="E22" s="140">
        <v>5</v>
      </c>
      <c r="F22" s="140">
        <v>2</v>
      </c>
      <c r="G22" s="104"/>
      <c r="H22" s="72">
        <f t="shared" si="10"/>
        <v>2</v>
      </c>
      <c r="I22" s="72">
        <f t="shared" si="11"/>
        <v>5</v>
      </c>
      <c r="J22" s="71"/>
      <c r="K22" s="198"/>
      <c r="L22" s="122">
        <v>5</v>
      </c>
      <c r="M22" s="112" t="s">
        <v>17</v>
      </c>
      <c r="N22" s="123">
        <v>27</v>
      </c>
      <c r="O22" s="112" t="s">
        <v>18</v>
      </c>
      <c r="P22" s="112" t="s">
        <v>57</v>
      </c>
      <c r="Q22" s="116">
        <f>IF(N22="","",WEEKDAY(DATE($B$3,L22,N22)))</f>
        <v>7</v>
      </c>
      <c r="R22" s="117" t="s">
        <v>58</v>
      </c>
      <c r="S22" s="124" t="s">
        <v>100</v>
      </c>
      <c r="T22" s="125" t="s">
        <v>101</v>
      </c>
      <c r="U22" s="109" t="str">
        <f>IF(E22="","",VLOOKUP(E22,$B$4:$C$14,2))</f>
        <v>ＦＣコラソン</v>
      </c>
      <c r="V22" s="126">
        <v>0</v>
      </c>
      <c r="W22" s="127">
        <v>0</v>
      </c>
      <c r="X22" s="129">
        <f>IF(V22="","",V22+W22)</f>
        <v>0</v>
      </c>
      <c r="Y22" s="110" t="s">
        <v>64</v>
      </c>
      <c r="Z22" s="129">
        <f>IF(AA22="","",AA22+AB22)</f>
        <v>10</v>
      </c>
      <c r="AA22" s="128">
        <v>5</v>
      </c>
      <c r="AB22" s="126">
        <v>5</v>
      </c>
      <c r="AC22" s="111" t="str">
        <f>IF(F22="","",VLOOKUP(F22,$B$4:$C$14,2))</f>
        <v>徳島ヴォルティスJY</v>
      </c>
      <c r="AD22" s="145"/>
      <c r="AE22" s="198"/>
      <c r="AF22" s="122">
        <v>12</v>
      </c>
      <c r="AG22" s="112" t="s">
        <v>17</v>
      </c>
      <c r="AH22" s="123">
        <v>10</v>
      </c>
      <c r="AI22" s="112" t="s">
        <v>18</v>
      </c>
      <c r="AJ22" s="112" t="s">
        <v>52</v>
      </c>
      <c r="AK22" s="116">
        <f>IF(AH22="","",WEEKDAY(DATE($B$3,AF22,AH22)))</f>
        <v>1</v>
      </c>
      <c r="AL22" s="117" t="s">
        <v>55</v>
      </c>
      <c r="AM22" s="124" t="s">
        <v>197</v>
      </c>
      <c r="AN22" s="125" t="s">
        <v>94</v>
      </c>
      <c r="AO22" s="109" t="str">
        <f t="shared" si="8"/>
        <v>徳島ヴォルティスJY</v>
      </c>
      <c r="AP22" s="124">
        <v>7</v>
      </c>
      <c r="AQ22" s="174">
        <v>3</v>
      </c>
      <c r="AR22" s="175">
        <f>IF(AP22="","",AP22+AQ22)</f>
        <v>10</v>
      </c>
      <c r="AS22" s="112" t="s">
        <v>56</v>
      </c>
      <c r="AT22" s="175">
        <f>IF(AU22="","",AU22+AV22)</f>
        <v>0</v>
      </c>
      <c r="AU22" s="176">
        <v>0</v>
      </c>
      <c r="AV22" s="124">
        <v>0</v>
      </c>
      <c r="AW22" s="111" t="str">
        <f t="shared" si="9"/>
        <v>ＦＣコラソン</v>
      </c>
    </row>
    <row r="23" spans="4:49" s="75" customFormat="1" ht="19.5" customHeight="1" thickBot="1">
      <c r="D23" s="85"/>
      <c r="E23" s="140">
        <v>3</v>
      </c>
      <c r="F23" s="140">
        <v>4</v>
      </c>
      <c r="G23" s="104"/>
      <c r="H23" s="72">
        <f t="shared" si="10"/>
        <v>4</v>
      </c>
      <c r="I23" s="72">
        <f t="shared" si="11"/>
        <v>3</v>
      </c>
      <c r="J23" s="71"/>
      <c r="K23" s="199"/>
      <c r="L23" s="122">
        <v>6</v>
      </c>
      <c r="M23" s="112" t="s">
        <v>17</v>
      </c>
      <c r="N23" s="123">
        <v>3</v>
      </c>
      <c r="O23" s="112" t="s">
        <v>18</v>
      </c>
      <c r="P23" s="112" t="s">
        <v>52</v>
      </c>
      <c r="Q23" s="116">
        <f>IF(N23="","",WEEKDAY(DATE($B$3,L23,N23)))</f>
        <v>7</v>
      </c>
      <c r="R23" s="117" t="s">
        <v>54</v>
      </c>
      <c r="S23" s="124" t="s">
        <v>112</v>
      </c>
      <c r="T23" s="125" t="s">
        <v>113</v>
      </c>
      <c r="U23" s="109" t="str">
        <f>IF(E23="","",VLOOKUP(E23,$B$4:$C$14,2))</f>
        <v>カマタマ―レ讃岐 Ｕ-１３</v>
      </c>
      <c r="V23" s="126">
        <v>2</v>
      </c>
      <c r="W23" s="127">
        <v>2</v>
      </c>
      <c r="X23" s="129">
        <f>IF(V23="","",V23+W23)</f>
        <v>4</v>
      </c>
      <c r="Y23" s="110" t="s">
        <v>45</v>
      </c>
      <c r="Z23" s="129">
        <f>IF(AA23="","",AA23+AB23)</f>
        <v>1</v>
      </c>
      <c r="AA23" s="128">
        <v>0</v>
      </c>
      <c r="AB23" s="126">
        <v>1</v>
      </c>
      <c r="AC23" s="111" t="str">
        <f>IF(F23="","",VLOOKUP(F23,$B$4:$C$14,2))</f>
        <v>愛媛ＦＣ Ｕ-１５ 新居浜</v>
      </c>
      <c r="AD23" s="145"/>
      <c r="AE23" s="199"/>
      <c r="AF23" s="122">
        <v>9</v>
      </c>
      <c r="AG23" s="112" t="s">
        <v>17</v>
      </c>
      <c r="AH23" s="123">
        <v>9</v>
      </c>
      <c r="AI23" s="112" t="s">
        <v>18</v>
      </c>
      <c r="AJ23" s="112" t="s">
        <v>52</v>
      </c>
      <c r="AK23" s="116">
        <f>IF(AH23="","",WEEKDAY(DATE($B$3,AF23,AH23)))</f>
        <v>7</v>
      </c>
      <c r="AL23" s="117" t="s">
        <v>54</v>
      </c>
      <c r="AM23" s="124" t="s">
        <v>142</v>
      </c>
      <c r="AN23" s="125" t="s">
        <v>143</v>
      </c>
      <c r="AO23" s="109" t="str">
        <f t="shared" si="8"/>
        <v>愛媛ＦＣ Ｕ-１５ 新居浜</v>
      </c>
      <c r="AP23" s="126">
        <v>1</v>
      </c>
      <c r="AQ23" s="127">
        <v>0</v>
      </c>
      <c r="AR23" s="129">
        <f>IF(AP23="","",AP23+AQ23)</f>
        <v>1</v>
      </c>
      <c r="AS23" s="110" t="s">
        <v>56</v>
      </c>
      <c r="AT23" s="129">
        <f>IF(AU23="","",AU23+AV23)</f>
        <v>6</v>
      </c>
      <c r="AU23" s="128">
        <v>3</v>
      </c>
      <c r="AV23" s="126">
        <v>3</v>
      </c>
      <c r="AW23" s="111" t="str">
        <f t="shared" si="9"/>
        <v>カマタマ―レ讃岐 Ｕ-１３</v>
      </c>
    </row>
    <row r="24" spans="4:49" s="74" customFormat="1" ht="19.5" customHeight="1">
      <c r="D24" s="86"/>
      <c r="E24" s="73"/>
      <c r="F24" s="73"/>
      <c r="G24" s="73"/>
      <c r="J24" s="73"/>
      <c r="K24" s="179" t="s">
        <v>6</v>
      </c>
      <c r="L24" s="181" t="s">
        <v>7</v>
      </c>
      <c r="M24" s="182"/>
      <c r="N24" s="182"/>
      <c r="O24" s="182"/>
      <c r="P24" s="182"/>
      <c r="Q24" s="182"/>
      <c r="R24" s="183"/>
      <c r="S24" s="187" t="s">
        <v>8</v>
      </c>
      <c r="T24" s="189" t="s">
        <v>9</v>
      </c>
      <c r="U24" s="191" t="s">
        <v>10</v>
      </c>
      <c r="V24" s="191"/>
      <c r="W24" s="191"/>
      <c r="X24" s="191"/>
      <c r="Y24" s="191"/>
      <c r="Z24" s="191"/>
      <c r="AA24" s="191"/>
      <c r="AB24" s="191"/>
      <c r="AC24" s="192"/>
      <c r="AD24" s="196"/>
      <c r="AE24" s="179" t="s">
        <v>6</v>
      </c>
      <c r="AF24" s="181" t="s">
        <v>7</v>
      </c>
      <c r="AG24" s="182"/>
      <c r="AH24" s="182"/>
      <c r="AI24" s="182"/>
      <c r="AJ24" s="182"/>
      <c r="AK24" s="182"/>
      <c r="AL24" s="183"/>
      <c r="AM24" s="187" t="s">
        <v>8</v>
      </c>
      <c r="AN24" s="189" t="s">
        <v>9</v>
      </c>
      <c r="AO24" s="191" t="s">
        <v>10</v>
      </c>
      <c r="AP24" s="191"/>
      <c r="AQ24" s="191"/>
      <c r="AR24" s="191"/>
      <c r="AS24" s="191"/>
      <c r="AT24" s="191"/>
      <c r="AU24" s="191"/>
      <c r="AV24" s="191"/>
      <c r="AW24" s="192"/>
    </row>
    <row r="25" spans="4:49" s="74" customFormat="1" ht="19.5" customHeight="1" thickBot="1">
      <c r="D25" s="86"/>
      <c r="E25" s="202" t="s">
        <v>10</v>
      </c>
      <c r="F25" s="202"/>
      <c r="G25" s="103"/>
      <c r="H25" s="202" t="s">
        <v>10</v>
      </c>
      <c r="I25" s="202"/>
      <c r="J25" s="70"/>
      <c r="K25" s="180"/>
      <c r="L25" s="184"/>
      <c r="M25" s="185"/>
      <c r="N25" s="185"/>
      <c r="O25" s="185"/>
      <c r="P25" s="185"/>
      <c r="Q25" s="185"/>
      <c r="R25" s="186"/>
      <c r="S25" s="188"/>
      <c r="T25" s="190"/>
      <c r="U25" s="106" t="s">
        <v>11</v>
      </c>
      <c r="V25" s="107" t="s">
        <v>12</v>
      </c>
      <c r="W25" s="107" t="s">
        <v>13</v>
      </c>
      <c r="X25" s="107" t="s">
        <v>14</v>
      </c>
      <c r="Y25" s="107"/>
      <c r="Z25" s="107" t="s">
        <v>14</v>
      </c>
      <c r="AA25" s="107" t="s">
        <v>12</v>
      </c>
      <c r="AB25" s="107" t="s">
        <v>13</v>
      </c>
      <c r="AC25" s="108" t="s">
        <v>11</v>
      </c>
      <c r="AD25" s="196"/>
      <c r="AE25" s="180"/>
      <c r="AF25" s="184"/>
      <c r="AG25" s="185"/>
      <c r="AH25" s="185"/>
      <c r="AI25" s="185"/>
      <c r="AJ25" s="185"/>
      <c r="AK25" s="185"/>
      <c r="AL25" s="186"/>
      <c r="AM25" s="188"/>
      <c r="AN25" s="190"/>
      <c r="AO25" s="106" t="s">
        <v>11</v>
      </c>
      <c r="AP25" s="107" t="s">
        <v>12</v>
      </c>
      <c r="AQ25" s="107" t="s">
        <v>13</v>
      </c>
      <c r="AR25" s="107" t="s">
        <v>14</v>
      </c>
      <c r="AS25" s="107"/>
      <c r="AT25" s="107" t="s">
        <v>14</v>
      </c>
      <c r="AU25" s="107" t="s">
        <v>12</v>
      </c>
      <c r="AV25" s="107" t="s">
        <v>13</v>
      </c>
      <c r="AW25" s="108" t="s">
        <v>11</v>
      </c>
    </row>
    <row r="26" spans="4:49" s="75" customFormat="1" ht="19.5" customHeight="1" thickBot="1">
      <c r="D26" s="85"/>
      <c r="E26" s="140">
        <v>7</v>
      </c>
      <c r="F26" s="140">
        <v>1</v>
      </c>
      <c r="G26" s="104"/>
      <c r="H26" s="72">
        <f>F26</f>
        <v>1</v>
      </c>
      <c r="I26" s="72">
        <f>E26</f>
        <v>7</v>
      </c>
      <c r="J26" s="71"/>
      <c r="K26" s="193">
        <v>4</v>
      </c>
      <c r="L26" s="122">
        <v>6</v>
      </c>
      <c r="M26" s="112" t="s">
        <v>17</v>
      </c>
      <c r="N26" s="123">
        <v>18</v>
      </c>
      <c r="O26" s="112" t="s">
        <v>18</v>
      </c>
      <c r="P26" s="112" t="s">
        <v>59</v>
      </c>
      <c r="Q26" s="116">
        <f>IF(N26="","",WEEKDAY(DATE($B$3,L26,N26)))</f>
        <v>1</v>
      </c>
      <c r="R26" s="117" t="s">
        <v>55</v>
      </c>
      <c r="S26" s="124" t="s">
        <v>115</v>
      </c>
      <c r="T26" s="125" t="s">
        <v>116</v>
      </c>
      <c r="U26" s="109" t="str">
        <f>IF(E26="","",VLOOKUP(E26,$B$4:$C$14,2))</f>
        <v>徳島ＦＣリベリモ</v>
      </c>
      <c r="V26" s="126">
        <v>1</v>
      </c>
      <c r="W26" s="127">
        <v>0</v>
      </c>
      <c r="X26" s="129">
        <f>IF(V26="","",V26+W26)</f>
        <v>1</v>
      </c>
      <c r="Y26" s="110" t="s">
        <v>61</v>
      </c>
      <c r="Z26" s="129">
        <f>IF(AA26="","",AA26+AB26)</f>
        <v>2</v>
      </c>
      <c r="AA26" s="128">
        <v>1</v>
      </c>
      <c r="AB26" s="126">
        <v>1</v>
      </c>
      <c r="AC26" s="111" t="str">
        <f>IF(F26="","",VLOOKUP(F26,$B$4:$C$14,2))</f>
        <v>愛媛ＦＣ Ｕ-１５</v>
      </c>
      <c r="AD26" s="145"/>
      <c r="AE26" s="193">
        <v>13</v>
      </c>
      <c r="AF26" s="122">
        <v>11</v>
      </c>
      <c r="AG26" s="112" t="s">
        <v>17</v>
      </c>
      <c r="AH26" s="123">
        <v>19</v>
      </c>
      <c r="AI26" s="112" t="s">
        <v>18</v>
      </c>
      <c r="AJ26" s="112" t="s">
        <v>52</v>
      </c>
      <c r="AK26" s="116">
        <f>IF(AH26="","",WEEKDAY(DATE($B$3,AF26,AH26)))</f>
        <v>1</v>
      </c>
      <c r="AL26" s="117" t="s">
        <v>80</v>
      </c>
      <c r="AM26" s="124" t="s">
        <v>95</v>
      </c>
      <c r="AN26" s="125" t="s">
        <v>209</v>
      </c>
      <c r="AO26" s="109" t="str">
        <f t="shared" ref="AO26:AO30" si="12">IF(H26="","",VLOOKUP(H26,$B$4:$C$14,2))</f>
        <v>愛媛ＦＣ Ｕ-１５</v>
      </c>
      <c r="AP26" s="126">
        <v>0</v>
      </c>
      <c r="AQ26" s="127">
        <v>1</v>
      </c>
      <c r="AR26" s="129">
        <f>IF(AP26="","",AP26+AQ26)</f>
        <v>1</v>
      </c>
      <c r="AS26" s="110" t="s">
        <v>81</v>
      </c>
      <c r="AT26" s="129">
        <f>IF(AU26="","",AU26+AV26)</f>
        <v>0</v>
      </c>
      <c r="AU26" s="128">
        <v>0</v>
      </c>
      <c r="AV26" s="126">
        <v>0</v>
      </c>
      <c r="AW26" s="111" t="str">
        <f t="shared" ref="AW26:AW29" si="13">IF(I26="","",VLOOKUP(I26,$B$4:$C$14,2))</f>
        <v>徳島ＦＣリベリモ</v>
      </c>
    </row>
    <row r="27" spans="4:49" s="75" customFormat="1" ht="19.5" customHeight="1" thickBot="1">
      <c r="D27" s="85"/>
      <c r="E27" s="140">
        <v>6</v>
      </c>
      <c r="F27" s="140">
        <v>8</v>
      </c>
      <c r="G27" s="104"/>
      <c r="H27" s="72">
        <f t="shared" ref="H27:H30" si="14">F27</f>
        <v>8</v>
      </c>
      <c r="I27" s="72">
        <f t="shared" ref="I27:I30" si="15">E27</f>
        <v>6</v>
      </c>
      <c r="J27" s="71"/>
      <c r="K27" s="194"/>
      <c r="L27" s="122">
        <v>9</v>
      </c>
      <c r="M27" s="112" t="s">
        <v>17</v>
      </c>
      <c r="N27" s="123">
        <v>2</v>
      </c>
      <c r="O27" s="112" t="s">
        <v>18</v>
      </c>
      <c r="P27" s="112" t="s">
        <v>52</v>
      </c>
      <c r="Q27" s="116">
        <f>IF(N27="","",WEEKDAY(DATE($B$3,L27,N27)))</f>
        <v>7</v>
      </c>
      <c r="R27" s="117" t="s">
        <v>55</v>
      </c>
      <c r="S27" s="124" t="s">
        <v>102</v>
      </c>
      <c r="T27" s="125" t="s">
        <v>144</v>
      </c>
      <c r="U27" s="109" t="str">
        <f>IF(E27="","",VLOOKUP(E27,$B$4:$C$14,2))</f>
        <v>ＦＣコーマラント</v>
      </c>
      <c r="V27" s="126">
        <v>3</v>
      </c>
      <c r="W27" s="127">
        <v>0</v>
      </c>
      <c r="X27" s="129">
        <f>IF(V27="","",V27+W27)</f>
        <v>3</v>
      </c>
      <c r="Y27" s="110" t="s">
        <v>61</v>
      </c>
      <c r="Z27" s="129">
        <f>IF(AA27="","",AA27+AB27)</f>
        <v>3</v>
      </c>
      <c r="AA27" s="128">
        <v>0</v>
      </c>
      <c r="AB27" s="126">
        <v>3</v>
      </c>
      <c r="AC27" s="111" t="str">
        <f>IF(F27="","",VLOOKUP(F27,$B$4:$C$14,2))</f>
        <v>ＦＣディアモ</v>
      </c>
      <c r="AD27" s="145"/>
      <c r="AE27" s="194"/>
      <c r="AF27" s="122">
        <v>11</v>
      </c>
      <c r="AG27" s="112" t="s">
        <v>17</v>
      </c>
      <c r="AH27" s="123">
        <v>4</v>
      </c>
      <c r="AI27" s="112" t="s">
        <v>18</v>
      </c>
      <c r="AJ27" s="112" t="s">
        <v>52</v>
      </c>
      <c r="AK27" s="116">
        <f>IF(AH27="","",WEEKDAY(DATE($B$3,AF27,AH27)))</f>
        <v>7</v>
      </c>
      <c r="AL27" s="117" t="s">
        <v>79</v>
      </c>
      <c r="AM27" s="124" t="s">
        <v>110</v>
      </c>
      <c r="AN27" s="125" t="s">
        <v>210</v>
      </c>
      <c r="AO27" s="109" t="str">
        <f t="shared" si="12"/>
        <v>ＦＣディアモ</v>
      </c>
      <c r="AP27" s="126">
        <v>1</v>
      </c>
      <c r="AQ27" s="127">
        <v>0</v>
      </c>
      <c r="AR27" s="129">
        <f>IF(AP27="","",AP27+AQ27)</f>
        <v>1</v>
      </c>
      <c r="AS27" s="110" t="s">
        <v>78</v>
      </c>
      <c r="AT27" s="129">
        <f>IF(AU27="","",AU27+AV27)</f>
        <v>6</v>
      </c>
      <c r="AU27" s="128">
        <v>2</v>
      </c>
      <c r="AV27" s="126">
        <v>4</v>
      </c>
      <c r="AW27" s="111" t="str">
        <f t="shared" si="13"/>
        <v>ＦＣコーマラント</v>
      </c>
    </row>
    <row r="28" spans="4:49" s="75" customFormat="1" ht="19.5" customHeight="1" thickBot="1">
      <c r="D28" s="85"/>
      <c r="E28" s="140">
        <v>5</v>
      </c>
      <c r="F28" s="140">
        <v>9</v>
      </c>
      <c r="G28" s="104"/>
      <c r="H28" s="72">
        <f t="shared" si="14"/>
        <v>9</v>
      </c>
      <c r="I28" s="72">
        <f t="shared" si="15"/>
        <v>5</v>
      </c>
      <c r="J28" s="71"/>
      <c r="K28" s="194"/>
      <c r="L28" s="122">
        <v>5</v>
      </c>
      <c r="M28" s="112" t="s">
        <v>17</v>
      </c>
      <c r="N28" s="123">
        <v>20</v>
      </c>
      <c r="O28" s="112" t="s">
        <v>18</v>
      </c>
      <c r="P28" s="112" t="s">
        <v>57</v>
      </c>
      <c r="Q28" s="116">
        <f>IF(N28="","",WEEKDAY(DATE($B$3,L28,N28)))</f>
        <v>7</v>
      </c>
      <c r="R28" s="117" t="s">
        <v>55</v>
      </c>
      <c r="S28" s="124" t="s">
        <v>100</v>
      </c>
      <c r="T28" s="125" t="s">
        <v>104</v>
      </c>
      <c r="U28" s="109" t="str">
        <f>IF(E28="","",VLOOKUP(E28,$B$4:$C$14,2))</f>
        <v>ＦＣコラソン</v>
      </c>
      <c r="V28" s="126">
        <v>0</v>
      </c>
      <c r="W28" s="127">
        <v>0</v>
      </c>
      <c r="X28" s="129">
        <f>IF(V28="","",V28+W28)</f>
        <v>0</v>
      </c>
      <c r="Y28" s="110" t="s">
        <v>61</v>
      </c>
      <c r="Z28" s="129">
        <f>IF(AA28="","",AA28+AB28)</f>
        <v>1</v>
      </c>
      <c r="AA28" s="128">
        <v>0</v>
      </c>
      <c r="AB28" s="126">
        <v>1</v>
      </c>
      <c r="AC28" s="111" t="str">
        <f>IF(F28="","",VLOOKUP(F28,$B$4:$C$14,2))</f>
        <v>高知ユナイテッドSCJY</v>
      </c>
      <c r="AD28" s="145"/>
      <c r="AE28" s="194"/>
      <c r="AF28" s="122">
        <v>11</v>
      </c>
      <c r="AG28" s="112" t="s">
        <v>17</v>
      </c>
      <c r="AH28" s="123">
        <v>4</v>
      </c>
      <c r="AI28" s="112" t="s">
        <v>18</v>
      </c>
      <c r="AJ28" s="112" t="s">
        <v>82</v>
      </c>
      <c r="AK28" s="116">
        <f>IF(AH28="","",WEEKDAY(DATE($B$3,AF28,AH28)))</f>
        <v>7</v>
      </c>
      <c r="AL28" s="117" t="s">
        <v>55</v>
      </c>
      <c r="AM28" s="124" t="s">
        <v>203</v>
      </c>
      <c r="AN28" s="125" t="s">
        <v>216</v>
      </c>
      <c r="AO28" s="109" t="str">
        <f t="shared" si="12"/>
        <v>高知ユナイテッドSCJY</v>
      </c>
      <c r="AP28" s="124">
        <v>1</v>
      </c>
      <c r="AQ28" s="174">
        <v>6</v>
      </c>
      <c r="AR28" s="175">
        <f>IF(AP28="","",AP28+AQ28)</f>
        <v>7</v>
      </c>
      <c r="AS28" s="112" t="s">
        <v>56</v>
      </c>
      <c r="AT28" s="175">
        <f>IF(AU28="","",AU28+AV28)</f>
        <v>1</v>
      </c>
      <c r="AU28" s="176">
        <v>0</v>
      </c>
      <c r="AV28" s="124">
        <v>1</v>
      </c>
      <c r="AW28" s="111" t="str">
        <f t="shared" si="13"/>
        <v>ＦＣコラソン</v>
      </c>
    </row>
    <row r="29" spans="4:49" s="75" customFormat="1" ht="19.5" customHeight="1" thickBot="1">
      <c r="D29" s="85"/>
      <c r="E29" s="140">
        <v>10</v>
      </c>
      <c r="F29" s="140">
        <v>4</v>
      </c>
      <c r="G29" s="104"/>
      <c r="H29" s="72">
        <f t="shared" si="14"/>
        <v>4</v>
      </c>
      <c r="I29" s="72">
        <f t="shared" si="15"/>
        <v>10</v>
      </c>
      <c r="J29" s="71"/>
      <c r="K29" s="194"/>
      <c r="L29" s="122">
        <v>4</v>
      </c>
      <c r="M29" s="112" t="s">
        <v>17</v>
      </c>
      <c r="N29" s="123">
        <v>22</v>
      </c>
      <c r="O29" s="112" t="s">
        <v>18</v>
      </c>
      <c r="P29" s="112" t="s">
        <v>52</v>
      </c>
      <c r="Q29" s="116">
        <f>IF(N29="","",WEEKDAY(DATE($B$3,L29,N29)))</f>
        <v>7</v>
      </c>
      <c r="R29" s="117" t="s">
        <v>55</v>
      </c>
      <c r="S29" s="124" t="s">
        <v>93</v>
      </c>
      <c r="T29" s="125" t="s">
        <v>94</v>
      </c>
      <c r="U29" s="109" t="str">
        <f>IF(E29="","",VLOOKUP(E29,$B$4:$C$14,2))</f>
        <v>ＦＣ今治 Ｕ-１５</v>
      </c>
      <c r="V29" s="126">
        <v>0</v>
      </c>
      <c r="W29" s="127">
        <v>0</v>
      </c>
      <c r="X29" s="129">
        <f>IF(V29="","",V29+W29)</f>
        <v>0</v>
      </c>
      <c r="Y29" s="110" t="s">
        <v>61</v>
      </c>
      <c r="Z29" s="129">
        <f>IF(AA29="","",AA29+AB29)</f>
        <v>2</v>
      </c>
      <c r="AA29" s="128">
        <v>1</v>
      </c>
      <c r="AB29" s="126">
        <v>1</v>
      </c>
      <c r="AC29" s="111" t="str">
        <f>IF(F29="","",VLOOKUP(F29,$B$4:$C$14,2))</f>
        <v>愛媛ＦＣ Ｕ-１５ 新居浜</v>
      </c>
      <c r="AD29" s="145"/>
      <c r="AE29" s="194"/>
      <c r="AF29" s="122">
        <v>10</v>
      </c>
      <c r="AG29" s="112" t="s">
        <v>17</v>
      </c>
      <c r="AH29" s="123">
        <v>7</v>
      </c>
      <c r="AI29" s="112" t="s">
        <v>18</v>
      </c>
      <c r="AJ29" s="112" t="s">
        <v>52</v>
      </c>
      <c r="AK29" s="116">
        <f>IF(AH29="","",WEEKDAY(DATE($B$3,AF29,AH29)))</f>
        <v>7</v>
      </c>
      <c r="AL29" s="117" t="s">
        <v>54</v>
      </c>
      <c r="AM29" s="124" t="s">
        <v>201</v>
      </c>
      <c r="AN29" s="125" t="s">
        <v>94</v>
      </c>
      <c r="AO29" s="109" t="str">
        <f t="shared" si="12"/>
        <v>愛媛ＦＣ Ｕ-１５ 新居浜</v>
      </c>
      <c r="AP29" s="126">
        <v>0</v>
      </c>
      <c r="AQ29" s="127">
        <v>0</v>
      </c>
      <c r="AR29" s="129">
        <f>IF(AP29="","",AP29+AQ29)</f>
        <v>0</v>
      </c>
      <c r="AS29" s="110" t="s">
        <v>56</v>
      </c>
      <c r="AT29" s="129">
        <f>IF(AU29="","",AU29+AV29)</f>
        <v>1</v>
      </c>
      <c r="AU29" s="128">
        <v>1</v>
      </c>
      <c r="AV29" s="126">
        <v>0</v>
      </c>
      <c r="AW29" s="111" t="str">
        <f t="shared" si="13"/>
        <v>ＦＣ今治 Ｕ-１５</v>
      </c>
    </row>
    <row r="30" spans="4:49" s="75" customFormat="1" ht="19.5" customHeight="1" thickBot="1">
      <c r="D30" s="85"/>
      <c r="E30" s="140">
        <v>2</v>
      </c>
      <c r="F30" s="140">
        <v>3</v>
      </c>
      <c r="G30" s="104"/>
      <c r="H30" s="72">
        <f t="shared" si="14"/>
        <v>3</v>
      </c>
      <c r="I30" s="72">
        <f t="shared" si="15"/>
        <v>2</v>
      </c>
      <c r="J30" s="71"/>
      <c r="K30" s="195"/>
      <c r="L30" s="122">
        <v>5</v>
      </c>
      <c r="M30" s="112" t="s">
        <v>17</v>
      </c>
      <c r="N30" s="123">
        <v>4</v>
      </c>
      <c r="O30" s="112" t="s">
        <v>18</v>
      </c>
      <c r="P30" s="112" t="s">
        <v>43</v>
      </c>
      <c r="Q30" s="116">
        <f>IF(N30="","",WEEKDAY(DATE($B$3,L30,N30)))</f>
        <v>5</v>
      </c>
      <c r="R30" s="117" t="s">
        <v>54</v>
      </c>
      <c r="S30" s="124" t="s">
        <v>87</v>
      </c>
      <c r="T30" s="125" t="s">
        <v>150</v>
      </c>
      <c r="U30" s="109" t="str">
        <f>IF(E30="","",VLOOKUP(E30,$B$4:$C$14,2))</f>
        <v>徳島ヴォルティスJY</v>
      </c>
      <c r="V30" s="126">
        <v>1</v>
      </c>
      <c r="W30" s="127">
        <v>0</v>
      </c>
      <c r="X30" s="129">
        <f>IF(V30="","",V30+W30)</f>
        <v>1</v>
      </c>
      <c r="Y30" s="110" t="s">
        <v>61</v>
      </c>
      <c r="Z30" s="129">
        <f>IF(AA30="","",AA30+AB30)</f>
        <v>3</v>
      </c>
      <c r="AA30" s="128">
        <v>1</v>
      </c>
      <c r="AB30" s="126">
        <v>2</v>
      </c>
      <c r="AC30" s="111" t="str">
        <f>IF(F30="","",VLOOKUP(F30,$B$4:$C$14,2))</f>
        <v>カマタマ―レ讃岐 Ｕ-１３</v>
      </c>
      <c r="AD30" s="145"/>
      <c r="AE30" s="195"/>
      <c r="AF30" s="122">
        <v>11</v>
      </c>
      <c r="AG30" s="112" t="s">
        <v>17</v>
      </c>
      <c r="AH30" s="123">
        <v>5</v>
      </c>
      <c r="AI30" s="112" t="s">
        <v>18</v>
      </c>
      <c r="AJ30" s="112" t="s">
        <v>82</v>
      </c>
      <c r="AK30" s="116">
        <f>IF(AH30="","",WEEKDAY(DATE($B$3,AF30,AH30)))</f>
        <v>1</v>
      </c>
      <c r="AL30" s="117" t="s">
        <v>55</v>
      </c>
      <c r="AM30" s="124" t="s">
        <v>211</v>
      </c>
      <c r="AN30" s="125" t="s">
        <v>212</v>
      </c>
      <c r="AO30" s="109" t="str">
        <f t="shared" si="12"/>
        <v>カマタマ―レ讃岐 Ｕ-１３</v>
      </c>
      <c r="AP30" s="126">
        <v>4</v>
      </c>
      <c r="AQ30" s="127">
        <v>4</v>
      </c>
      <c r="AR30" s="129">
        <f>IF(AP30="","",AP30+AQ30)</f>
        <v>8</v>
      </c>
      <c r="AS30" s="110" t="s">
        <v>56</v>
      </c>
      <c r="AT30" s="129">
        <f>IF(AU30="","",AU30+AV30)</f>
        <v>0</v>
      </c>
      <c r="AU30" s="128">
        <v>0</v>
      </c>
      <c r="AV30" s="126">
        <v>0</v>
      </c>
      <c r="AW30" s="111" t="str">
        <f>IF(I30="","",VLOOKUP(I30,$B$4:$C$14,2))</f>
        <v>徳島ヴォルティスJY</v>
      </c>
    </row>
    <row r="31" spans="4:49" s="74" customFormat="1" ht="19.5" customHeight="1">
      <c r="D31" s="86"/>
      <c r="E31" s="73"/>
      <c r="F31" s="73"/>
      <c r="G31" s="73"/>
      <c r="J31" s="73"/>
      <c r="K31" s="179" t="s">
        <v>6</v>
      </c>
      <c r="L31" s="181" t="s">
        <v>7</v>
      </c>
      <c r="M31" s="182"/>
      <c r="N31" s="182"/>
      <c r="O31" s="182"/>
      <c r="P31" s="182"/>
      <c r="Q31" s="182"/>
      <c r="R31" s="183"/>
      <c r="S31" s="187" t="s">
        <v>8</v>
      </c>
      <c r="T31" s="189" t="s">
        <v>9</v>
      </c>
      <c r="U31" s="191" t="s">
        <v>10</v>
      </c>
      <c r="V31" s="191"/>
      <c r="W31" s="191"/>
      <c r="X31" s="191"/>
      <c r="Y31" s="191"/>
      <c r="Z31" s="191"/>
      <c r="AA31" s="191"/>
      <c r="AB31" s="191"/>
      <c r="AC31" s="192"/>
      <c r="AD31" s="196"/>
      <c r="AE31" s="179" t="s">
        <v>6</v>
      </c>
      <c r="AF31" s="181" t="s">
        <v>7</v>
      </c>
      <c r="AG31" s="182"/>
      <c r="AH31" s="182"/>
      <c r="AI31" s="182"/>
      <c r="AJ31" s="182"/>
      <c r="AK31" s="182"/>
      <c r="AL31" s="183"/>
      <c r="AM31" s="187" t="s">
        <v>8</v>
      </c>
      <c r="AN31" s="189" t="s">
        <v>9</v>
      </c>
      <c r="AO31" s="191" t="s">
        <v>10</v>
      </c>
      <c r="AP31" s="191"/>
      <c r="AQ31" s="191"/>
      <c r="AR31" s="191"/>
      <c r="AS31" s="191"/>
      <c r="AT31" s="191"/>
      <c r="AU31" s="191"/>
      <c r="AV31" s="191"/>
      <c r="AW31" s="192"/>
    </row>
    <row r="32" spans="4:49" s="74" customFormat="1" ht="19.5" customHeight="1" thickBot="1">
      <c r="D32" s="86"/>
      <c r="E32" s="202" t="s">
        <v>10</v>
      </c>
      <c r="F32" s="202"/>
      <c r="G32" s="103"/>
      <c r="H32" s="202" t="s">
        <v>10</v>
      </c>
      <c r="I32" s="202"/>
      <c r="J32" s="70"/>
      <c r="K32" s="180"/>
      <c r="L32" s="184"/>
      <c r="M32" s="185"/>
      <c r="N32" s="185"/>
      <c r="O32" s="185"/>
      <c r="P32" s="185"/>
      <c r="Q32" s="185"/>
      <c r="R32" s="186"/>
      <c r="S32" s="188"/>
      <c r="T32" s="190"/>
      <c r="U32" s="106" t="s">
        <v>11</v>
      </c>
      <c r="V32" s="107" t="s">
        <v>12</v>
      </c>
      <c r="W32" s="107" t="s">
        <v>13</v>
      </c>
      <c r="X32" s="107" t="s">
        <v>14</v>
      </c>
      <c r="Y32" s="107"/>
      <c r="Z32" s="107" t="s">
        <v>14</v>
      </c>
      <c r="AA32" s="107" t="s">
        <v>12</v>
      </c>
      <c r="AB32" s="107" t="s">
        <v>13</v>
      </c>
      <c r="AC32" s="108" t="s">
        <v>11</v>
      </c>
      <c r="AD32" s="196"/>
      <c r="AE32" s="180"/>
      <c r="AF32" s="184"/>
      <c r="AG32" s="185"/>
      <c r="AH32" s="185"/>
      <c r="AI32" s="185"/>
      <c r="AJ32" s="185"/>
      <c r="AK32" s="185"/>
      <c r="AL32" s="186"/>
      <c r="AM32" s="188"/>
      <c r="AN32" s="190"/>
      <c r="AO32" s="106" t="s">
        <v>11</v>
      </c>
      <c r="AP32" s="107" t="s">
        <v>12</v>
      </c>
      <c r="AQ32" s="107" t="s">
        <v>13</v>
      </c>
      <c r="AR32" s="107" t="s">
        <v>14</v>
      </c>
      <c r="AS32" s="107"/>
      <c r="AT32" s="107" t="s">
        <v>14</v>
      </c>
      <c r="AU32" s="107" t="s">
        <v>12</v>
      </c>
      <c r="AV32" s="107" t="s">
        <v>13</v>
      </c>
      <c r="AW32" s="108" t="s">
        <v>11</v>
      </c>
    </row>
    <row r="33" spans="4:49" s="75" customFormat="1" ht="19.5" customHeight="1" thickBot="1">
      <c r="D33" s="85"/>
      <c r="E33" s="140">
        <v>1</v>
      </c>
      <c r="F33" s="140">
        <v>6</v>
      </c>
      <c r="G33" s="104"/>
      <c r="H33" s="72">
        <f>F33</f>
        <v>6</v>
      </c>
      <c r="I33" s="72">
        <f>E33</f>
        <v>1</v>
      </c>
      <c r="J33" s="71"/>
      <c r="K33" s="177">
        <v>5</v>
      </c>
      <c r="L33" s="122">
        <v>4</v>
      </c>
      <c r="M33" s="112" t="s">
        <v>17</v>
      </c>
      <c r="N33" s="123">
        <v>22</v>
      </c>
      <c r="O33" s="112" t="s">
        <v>18</v>
      </c>
      <c r="P33" s="112" t="s">
        <v>52</v>
      </c>
      <c r="Q33" s="116">
        <f>IF(N33="","",WEEKDAY(DATE($B$3,L33,N33)))</f>
        <v>7</v>
      </c>
      <c r="R33" s="117" t="s">
        <v>54</v>
      </c>
      <c r="S33" s="124" t="s">
        <v>95</v>
      </c>
      <c r="T33" s="125" t="s">
        <v>96</v>
      </c>
      <c r="U33" s="109" t="str">
        <f>IF(E33="","",VLOOKUP(E33,$B$4:$C$14,2))</f>
        <v>愛媛ＦＣ Ｕ-１５</v>
      </c>
      <c r="V33" s="126">
        <v>0</v>
      </c>
      <c r="W33" s="127">
        <v>3</v>
      </c>
      <c r="X33" s="129">
        <f>IF(V33="","",V33+W33)</f>
        <v>3</v>
      </c>
      <c r="Y33" s="110" t="s">
        <v>61</v>
      </c>
      <c r="Z33" s="129">
        <f>IF(AA33="","",AA33+AB33)</f>
        <v>4</v>
      </c>
      <c r="AA33" s="128">
        <v>2</v>
      </c>
      <c r="AB33" s="126">
        <v>2</v>
      </c>
      <c r="AC33" s="111" t="str">
        <f>IF(F33="","",VLOOKUP(F33,$B$4:$C$14,2))</f>
        <v>ＦＣコーマラント</v>
      </c>
      <c r="AD33" s="145"/>
      <c r="AE33" s="177">
        <v>14</v>
      </c>
      <c r="AF33" s="122">
        <v>12</v>
      </c>
      <c r="AG33" s="112" t="s">
        <v>17</v>
      </c>
      <c r="AH33" s="123">
        <v>2</v>
      </c>
      <c r="AI33" s="112" t="s">
        <v>18</v>
      </c>
      <c r="AJ33" s="112" t="s">
        <v>57</v>
      </c>
      <c r="AK33" s="116">
        <f>IF(AH33="","",WEEKDAY(DATE($B$3,AF33,AH33)))</f>
        <v>7</v>
      </c>
      <c r="AL33" s="117" t="s">
        <v>54</v>
      </c>
      <c r="AM33" s="124" t="s">
        <v>189</v>
      </c>
      <c r="AN33" s="125" t="s">
        <v>193</v>
      </c>
      <c r="AO33" s="109" t="str">
        <f t="shared" ref="AO33:AO37" si="16">IF(H33="","",VLOOKUP(H33,$B$4:$C$14,2))</f>
        <v>ＦＣコーマラント</v>
      </c>
      <c r="AP33" s="126">
        <v>4</v>
      </c>
      <c r="AQ33" s="127">
        <v>5</v>
      </c>
      <c r="AR33" s="129">
        <f>IF(AP33="","",AP33+AQ33)</f>
        <v>9</v>
      </c>
      <c r="AS33" s="110" t="s">
        <v>78</v>
      </c>
      <c r="AT33" s="129">
        <f>IF(AU33="","",AU33+AV33)</f>
        <v>2</v>
      </c>
      <c r="AU33" s="128">
        <v>0</v>
      </c>
      <c r="AV33" s="126">
        <v>2</v>
      </c>
      <c r="AW33" s="111" t="str">
        <f t="shared" ref="AW33:AW37" si="17">IF(I33="","",VLOOKUP(I33,$B$4:$C$14,2))</f>
        <v>愛媛ＦＣ Ｕ-１５</v>
      </c>
    </row>
    <row r="34" spans="4:49" s="75" customFormat="1" ht="19.5" customHeight="1" thickBot="1">
      <c r="D34" s="85"/>
      <c r="E34" s="140">
        <v>5</v>
      </c>
      <c r="F34" s="140">
        <v>7</v>
      </c>
      <c r="G34" s="104"/>
      <c r="H34" s="72">
        <f t="shared" ref="H34:H37" si="18">F34</f>
        <v>7</v>
      </c>
      <c r="I34" s="72">
        <f t="shared" ref="I34:I37" si="19">E34</f>
        <v>5</v>
      </c>
      <c r="J34" s="71"/>
      <c r="K34" s="177"/>
      <c r="L34" s="122">
        <v>7</v>
      </c>
      <c r="M34" s="112" t="s">
        <v>17</v>
      </c>
      <c r="N34" s="123">
        <v>15</v>
      </c>
      <c r="O34" s="112" t="s">
        <v>18</v>
      </c>
      <c r="P34" s="112" t="s">
        <v>52</v>
      </c>
      <c r="Q34" s="116">
        <f>IF(N34="","",WEEKDAY(DATE($B$3,L34,N34)))</f>
        <v>7</v>
      </c>
      <c r="R34" s="117" t="s">
        <v>62</v>
      </c>
      <c r="S34" s="124" t="s">
        <v>100</v>
      </c>
      <c r="T34" s="125" t="s">
        <v>94</v>
      </c>
      <c r="U34" s="109" t="str">
        <f>IF(E34="","",VLOOKUP(E34,$B$4:$C$14,2))</f>
        <v>ＦＣコラソン</v>
      </c>
      <c r="V34" s="126">
        <v>0</v>
      </c>
      <c r="W34" s="127">
        <v>0</v>
      </c>
      <c r="X34" s="129">
        <f>IF(V34="","",V34+W34)</f>
        <v>0</v>
      </c>
      <c r="Y34" s="110" t="s">
        <v>61</v>
      </c>
      <c r="Z34" s="129">
        <f>IF(AA34="","",AA34+AB34)</f>
        <v>17</v>
      </c>
      <c r="AA34" s="128">
        <v>7</v>
      </c>
      <c r="AB34" s="126">
        <v>10</v>
      </c>
      <c r="AC34" s="111" t="str">
        <f>IF(F34="","",VLOOKUP(F34,$B$4:$C$14,2))</f>
        <v>徳島ＦＣリベリモ</v>
      </c>
      <c r="AD34" s="145"/>
      <c r="AE34" s="177"/>
      <c r="AF34" s="122">
        <v>10</v>
      </c>
      <c r="AG34" s="112" t="s">
        <v>17</v>
      </c>
      <c r="AH34" s="123">
        <v>15</v>
      </c>
      <c r="AI34" s="112" t="s">
        <v>18</v>
      </c>
      <c r="AJ34" s="112" t="s">
        <v>82</v>
      </c>
      <c r="AK34" s="116">
        <f>IF(AH34="","",WEEKDAY(DATE($B$3,AF34,AH34)))</f>
        <v>1</v>
      </c>
      <c r="AL34" s="117" t="s">
        <v>54</v>
      </c>
      <c r="AM34" s="124" t="s">
        <v>156</v>
      </c>
      <c r="AN34" s="125" t="s">
        <v>158</v>
      </c>
      <c r="AO34" s="109" t="str">
        <f t="shared" si="16"/>
        <v>徳島ＦＣリベリモ</v>
      </c>
      <c r="AP34" s="126">
        <v>2</v>
      </c>
      <c r="AQ34" s="127">
        <v>3</v>
      </c>
      <c r="AR34" s="129">
        <f>IF(AP34="","",AP34+AQ34)</f>
        <v>5</v>
      </c>
      <c r="AS34" s="110" t="s">
        <v>53</v>
      </c>
      <c r="AT34" s="129">
        <f>IF(AU34="","",AU34+AV34)</f>
        <v>0</v>
      </c>
      <c r="AU34" s="128">
        <v>0</v>
      </c>
      <c r="AV34" s="126">
        <v>0</v>
      </c>
      <c r="AW34" s="111" t="str">
        <f t="shared" si="17"/>
        <v>ＦＣコラソン</v>
      </c>
    </row>
    <row r="35" spans="4:49" s="75" customFormat="1" ht="19.5" customHeight="1" thickBot="1">
      <c r="D35" s="85"/>
      <c r="E35" s="140">
        <v>8</v>
      </c>
      <c r="F35" s="140">
        <v>4</v>
      </c>
      <c r="G35" s="104"/>
      <c r="H35" s="72">
        <f t="shared" si="18"/>
        <v>4</v>
      </c>
      <c r="I35" s="72">
        <f t="shared" si="19"/>
        <v>8</v>
      </c>
      <c r="J35" s="71"/>
      <c r="K35" s="177"/>
      <c r="L35" s="122">
        <v>7</v>
      </c>
      <c r="M35" s="112" t="s">
        <v>17</v>
      </c>
      <c r="N35" s="123">
        <v>17</v>
      </c>
      <c r="O35" s="112" t="s">
        <v>18</v>
      </c>
      <c r="P35" s="112" t="s">
        <v>43</v>
      </c>
      <c r="Q35" s="116">
        <f>IF(N35="","",WEEKDAY(DATE($B$3,L35,N35)))</f>
        <v>2</v>
      </c>
      <c r="R35" s="117" t="s">
        <v>44</v>
      </c>
      <c r="S35" s="124" t="s">
        <v>131</v>
      </c>
      <c r="T35" s="125" t="s">
        <v>128</v>
      </c>
      <c r="U35" s="109" t="str">
        <f>IF(E35="","",VLOOKUP(E35,$B$4:$C$14,2))</f>
        <v>ＦＣディアモ</v>
      </c>
      <c r="V35" s="126">
        <v>1</v>
      </c>
      <c r="W35" s="127">
        <v>0</v>
      </c>
      <c r="X35" s="129">
        <f>IF(V35="","",V35+W35)</f>
        <v>1</v>
      </c>
      <c r="Y35" s="110" t="s">
        <v>61</v>
      </c>
      <c r="Z35" s="129">
        <f>IF(AA35="","",AA35+AB35)</f>
        <v>7</v>
      </c>
      <c r="AA35" s="128">
        <v>3</v>
      </c>
      <c r="AB35" s="126">
        <v>4</v>
      </c>
      <c r="AC35" s="111" t="str">
        <f>IF(F35="","",VLOOKUP(F35,$B$4:$C$14,2))</f>
        <v>愛媛ＦＣ Ｕ-１５ 新居浜</v>
      </c>
      <c r="AD35" s="145"/>
      <c r="AE35" s="177"/>
      <c r="AF35" s="122">
        <v>11</v>
      </c>
      <c r="AG35" s="112" t="s">
        <v>17</v>
      </c>
      <c r="AH35" s="123">
        <v>19</v>
      </c>
      <c r="AI35" s="112" t="s">
        <v>18</v>
      </c>
      <c r="AJ35" s="112" t="s">
        <v>52</v>
      </c>
      <c r="AK35" s="116">
        <f>IF(AH35="","",WEEKDAY(DATE($B$3,AF35,AH35)))</f>
        <v>1</v>
      </c>
      <c r="AL35" s="117" t="s">
        <v>79</v>
      </c>
      <c r="AM35" s="124" t="s">
        <v>206</v>
      </c>
      <c r="AN35" s="125" t="s">
        <v>134</v>
      </c>
      <c r="AO35" s="109" t="str">
        <f t="shared" si="16"/>
        <v>愛媛ＦＣ Ｕ-１５ 新居浜</v>
      </c>
      <c r="AP35" s="126">
        <v>3</v>
      </c>
      <c r="AQ35" s="127">
        <v>0</v>
      </c>
      <c r="AR35" s="129">
        <f>IF(AP35="","",AP35+AQ35)</f>
        <v>3</v>
      </c>
      <c r="AS35" s="110" t="s">
        <v>78</v>
      </c>
      <c r="AT35" s="129">
        <f>IF(AU35="","",AU35+AV35)</f>
        <v>3</v>
      </c>
      <c r="AU35" s="128">
        <v>1</v>
      </c>
      <c r="AV35" s="126">
        <v>2</v>
      </c>
      <c r="AW35" s="111" t="str">
        <f t="shared" si="17"/>
        <v>ＦＣディアモ</v>
      </c>
    </row>
    <row r="36" spans="4:49" s="75" customFormat="1" ht="19.5" customHeight="1" thickBot="1">
      <c r="D36" s="85"/>
      <c r="E36" s="140">
        <v>3</v>
      </c>
      <c r="F36" s="140">
        <v>9</v>
      </c>
      <c r="G36" s="104"/>
      <c r="H36" s="72">
        <f t="shared" si="18"/>
        <v>9</v>
      </c>
      <c r="I36" s="72">
        <f t="shared" si="19"/>
        <v>3</v>
      </c>
      <c r="J36" s="71"/>
      <c r="K36" s="177"/>
      <c r="L36" s="122">
        <v>6</v>
      </c>
      <c r="M36" s="112" t="s">
        <v>17</v>
      </c>
      <c r="N36" s="123">
        <v>10</v>
      </c>
      <c r="O36" s="112" t="s">
        <v>18</v>
      </c>
      <c r="P36" s="112" t="s">
        <v>52</v>
      </c>
      <c r="Q36" s="116">
        <f>IF(N36="","",WEEKDAY(DATE($B$3,L36,N36)))</f>
        <v>7</v>
      </c>
      <c r="R36" s="117" t="s">
        <v>54</v>
      </c>
      <c r="S36" s="124" t="s">
        <v>99</v>
      </c>
      <c r="T36" s="125" t="s">
        <v>96</v>
      </c>
      <c r="U36" s="109" t="str">
        <f>IF(E36="","",VLOOKUP(E36,$B$4:$C$14,2))</f>
        <v>カマタマ―レ讃岐 Ｕ-１３</v>
      </c>
      <c r="V36" s="126">
        <v>3</v>
      </c>
      <c r="W36" s="127">
        <v>1</v>
      </c>
      <c r="X36" s="129">
        <f>IF(V36="","",V36+W36)</f>
        <v>4</v>
      </c>
      <c r="Y36" s="110" t="s">
        <v>45</v>
      </c>
      <c r="Z36" s="129">
        <f>IF(AA36="","",AA36+AB36)</f>
        <v>0</v>
      </c>
      <c r="AA36" s="128">
        <v>0</v>
      </c>
      <c r="AB36" s="126">
        <v>0</v>
      </c>
      <c r="AC36" s="111" t="str">
        <f>IF(F36="","",VLOOKUP(F36,$B$4:$C$14,2))</f>
        <v>高知ユナイテッドSCJY</v>
      </c>
      <c r="AD36" s="145"/>
      <c r="AE36" s="177"/>
      <c r="AF36" s="122">
        <v>10</v>
      </c>
      <c r="AG36" s="112" t="s">
        <v>17</v>
      </c>
      <c r="AH36" s="123">
        <v>28</v>
      </c>
      <c r="AI36" s="112" t="s">
        <v>18</v>
      </c>
      <c r="AJ36" s="112" t="s">
        <v>57</v>
      </c>
      <c r="AK36" s="116">
        <f>IF(AH36="","",WEEKDAY(DATE($B$3,AF36,AH36)))</f>
        <v>7</v>
      </c>
      <c r="AL36" s="117" t="s">
        <v>54</v>
      </c>
      <c r="AM36" s="124" t="s">
        <v>159</v>
      </c>
      <c r="AN36" s="125" t="s">
        <v>202</v>
      </c>
      <c r="AO36" s="109" t="str">
        <f t="shared" si="16"/>
        <v>高知ユナイテッドSCJY</v>
      </c>
      <c r="AP36" s="126">
        <v>1</v>
      </c>
      <c r="AQ36" s="127">
        <v>0</v>
      </c>
      <c r="AR36" s="129">
        <f>IF(AP36="","",AP36+AQ36)</f>
        <v>1</v>
      </c>
      <c r="AS36" s="110" t="s">
        <v>53</v>
      </c>
      <c r="AT36" s="129">
        <f>IF(AU36="","",AU36+AV36)</f>
        <v>6</v>
      </c>
      <c r="AU36" s="128">
        <v>3</v>
      </c>
      <c r="AV36" s="126">
        <v>3</v>
      </c>
      <c r="AW36" s="111" t="str">
        <f t="shared" si="17"/>
        <v>カマタマ―レ讃岐 Ｕ-１３</v>
      </c>
    </row>
    <row r="37" spans="4:49" s="75" customFormat="1" ht="19.5" customHeight="1" thickBot="1">
      <c r="D37" s="85"/>
      <c r="E37" s="140">
        <v>10</v>
      </c>
      <c r="F37" s="140">
        <v>2</v>
      </c>
      <c r="G37" s="104"/>
      <c r="H37" s="72">
        <f t="shared" si="18"/>
        <v>2</v>
      </c>
      <c r="I37" s="72">
        <f t="shared" si="19"/>
        <v>10</v>
      </c>
      <c r="J37" s="71"/>
      <c r="K37" s="178"/>
      <c r="L37" s="122">
        <v>7</v>
      </c>
      <c r="M37" s="112" t="s">
        <v>17</v>
      </c>
      <c r="N37" s="123">
        <v>22</v>
      </c>
      <c r="O37" s="112" t="s">
        <v>18</v>
      </c>
      <c r="P37" s="112" t="s">
        <v>52</v>
      </c>
      <c r="Q37" s="116">
        <f>IF(N37="","",WEEKDAY(DATE($B$3,L37,N37)))</f>
        <v>7</v>
      </c>
      <c r="R37" s="117" t="s">
        <v>54</v>
      </c>
      <c r="S37" s="124" t="s">
        <v>122</v>
      </c>
      <c r="T37" s="125" t="s">
        <v>96</v>
      </c>
      <c r="U37" s="109" t="str">
        <f>IF(E37="","",VLOOKUP(E37,$B$4:$C$14,2))</f>
        <v>ＦＣ今治 Ｕ-１５</v>
      </c>
      <c r="V37" s="126">
        <v>0</v>
      </c>
      <c r="W37" s="127">
        <v>0</v>
      </c>
      <c r="X37" s="129">
        <f>IF(V37="","",V37+W37)</f>
        <v>0</v>
      </c>
      <c r="Y37" s="110" t="s">
        <v>61</v>
      </c>
      <c r="Z37" s="129">
        <f>IF(AA37="","",AA37+AB37)</f>
        <v>5</v>
      </c>
      <c r="AA37" s="128">
        <v>3</v>
      </c>
      <c r="AB37" s="126">
        <v>2</v>
      </c>
      <c r="AC37" s="111" t="str">
        <f>IF(F37="","",VLOOKUP(F37,$B$4:$C$14,2))</f>
        <v>徳島ヴォルティスJY</v>
      </c>
      <c r="AD37" s="145"/>
      <c r="AE37" s="178"/>
      <c r="AF37" s="122">
        <v>11</v>
      </c>
      <c r="AG37" s="112" t="s">
        <v>17</v>
      </c>
      <c r="AH37" s="123">
        <v>19</v>
      </c>
      <c r="AI37" s="112" t="s">
        <v>18</v>
      </c>
      <c r="AJ37" s="112" t="s">
        <v>57</v>
      </c>
      <c r="AK37" s="116">
        <f>IF(AH37="","",WEEKDAY(DATE($B$3,AF37,AH37)))</f>
        <v>1</v>
      </c>
      <c r="AL37" s="117" t="s">
        <v>55</v>
      </c>
      <c r="AM37" s="124" t="s">
        <v>152</v>
      </c>
      <c r="AN37" s="125" t="s">
        <v>103</v>
      </c>
      <c r="AO37" s="109" t="str">
        <f t="shared" si="16"/>
        <v>徳島ヴォルティスJY</v>
      </c>
      <c r="AP37" s="126">
        <v>1</v>
      </c>
      <c r="AQ37" s="127">
        <v>2</v>
      </c>
      <c r="AR37" s="129">
        <f>IF(AP37="","",AP37+AQ37)</f>
        <v>3</v>
      </c>
      <c r="AS37" s="110" t="s">
        <v>53</v>
      </c>
      <c r="AT37" s="129">
        <f>IF(AU37="","",AU37+AV37)</f>
        <v>0</v>
      </c>
      <c r="AU37" s="128">
        <v>0</v>
      </c>
      <c r="AV37" s="126">
        <v>0</v>
      </c>
      <c r="AW37" s="111" t="str">
        <f t="shared" si="17"/>
        <v>ＦＣ今治 Ｕ-１５</v>
      </c>
    </row>
    <row r="38" spans="4:49" s="74" customFormat="1" ht="19.5" customHeight="1">
      <c r="D38" s="86"/>
      <c r="E38" s="73"/>
      <c r="F38" s="73"/>
      <c r="G38" s="73"/>
      <c r="J38" s="73"/>
      <c r="K38" s="179" t="s">
        <v>6</v>
      </c>
      <c r="L38" s="181" t="s">
        <v>7</v>
      </c>
      <c r="M38" s="182"/>
      <c r="N38" s="182"/>
      <c r="O38" s="182"/>
      <c r="P38" s="182"/>
      <c r="Q38" s="182"/>
      <c r="R38" s="183"/>
      <c r="S38" s="187" t="s">
        <v>8</v>
      </c>
      <c r="T38" s="189" t="s">
        <v>9</v>
      </c>
      <c r="U38" s="191" t="s">
        <v>10</v>
      </c>
      <c r="V38" s="191"/>
      <c r="W38" s="191"/>
      <c r="X38" s="191"/>
      <c r="Y38" s="191"/>
      <c r="Z38" s="191"/>
      <c r="AA38" s="191"/>
      <c r="AB38" s="191"/>
      <c r="AC38" s="192"/>
      <c r="AD38" s="196"/>
      <c r="AE38" s="179" t="s">
        <v>6</v>
      </c>
      <c r="AF38" s="181" t="s">
        <v>7</v>
      </c>
      <c r="AG38" s="182"/>
      <c r="AH38" s="182"/>
      <c r="AI38" s="182"/>
      <c r="AJ38" s="182"/>
      <c r="AK38" s="182"/>
      <c r="AL38" s="183"/>
      <c r="AM38" s="187" t="s">
        <v>8</v>
      </c>
      <c r="AN38" s="189" t="s">
        <v>9</v>
      </c>
      <c r="AO38" s="191" t="s">
        <v>10</v>
      </c>
      <c r="AP38" s="191"/>
      <c r="AQ38" s="191"/>
      <c r="AR38" s="191"/>
      <c r="AS38" s="191"/>
      <c r="AT38" s="191"/>
      <c r="AU38" s="191"/>
      <c r="AV38" s="191"/>
      <c r="AW38" s="192"/>
    </row>
    <row r="39" spans="4:49" s="74" customFormat="1" ht="19.5" customHeight="1" thickBot="1">
      <c r="D39" s="86"/>
      <c r="E39" s="202" t="s">
        <v>10</v>
      </c>
      <c r="F39" s="202"/>
      <c r="G39" s="103"/>
      <c r="H39" s="202" t="s">
        <v>10</v>
      </c>
      <c r="I39" s="202"/>
      <c r="J39" s="70"/>
      <c r="K39" s="180"/>
      <c r="L39" s="184"/>
      <c r="M39" s="185"/>
      <c r="N39" s="185"/>
      <c r="O39" s="185"/>
      <c r="P39" s="185"/>
      <c r="Q39" s="185"/>
      <c r="R39" s="186"/>
      <c r="S39" s="188"/>
      <c r="T39" s="190"/>
      <c r="U39" s="106" t="s">
        <v>11</v>
      </c>
      <c r="V39" s="107" t="s">
        <v>12</v>
      </c>
      <c r="W39" s="107" t="s">
        <v>13</v>
      </c>
      <c r="X39" s="107" t="s">
        <v>14</v>
      </c>
      <c r="Y39" s="107"/>
      <c r="Z39" s="107" t="s">
        <v>14</v>
      </c>
      <c r="AA39" s="107" t="s">
        <v>12</v>
      </c>
      <c r="AB39" s="107" t="s">
        <v>13</v>
      </c>
      <c r="AC39" s="108" t="s">
        <v>11</v>
      </c>
      <c r="AD39" s="196"/>
      <c r="AE39" s="180"/>
      <c r="AF39" s="184"/>
      <c r="AG39" s="185"/>
      <c r="AH39" s="185"/>
      <c r="AI39" s="185"/>
      <c r="AJ39" s="185"/>
      <c r="AK39" s="185"/>
      <c r="AL39" s="186"/>
      <c r="AM39" s="188"/>
      <c r="AN39" s="190"/>
      <c r="AO39" s="106" t="s">
        <v>11</v>
      </c>
      <c r="AP39" s="107" t="s">
        <v>12</v>
      </c>
      <c r="AQ39" s="107" t="s">
        <v>13</v>
      </c>
      <c r="AR39" s="107" t="s">
        <v>14</v>
      </c>
      <c r="AS39" s="107"/>
      <c r="AT39" s="107" t="s">
        <v>14</v>
      </c>
      <c r="AU39" s="107" t="s">
        <v>12</v>
      </c>
      <c r="AV39" s="107" t="s">
        <v>13</v>
      </c>
      <c r="AW39" s="108" t="s">
        <v>11</v>
      </c>
    </row>
    <row r="40" spans="4:49" s="75" customFormat="1" ht="19.5" customHeight="1" thickBot="1">
      <c r="D40" s="85"/>
      <c r="E40" s="140">
        <v>1</v>
      </c>
      <c r="F40" s="140">
        <v>5</v>
      </c>
      <c r="G40" s="104"/>
      <c r="H40" s="72">
        <f>F40</f>
        <v>5</v>
      </c>
      <c r="I40" s="72">
        <f>E40</f>
        <v>1</v>
      </c>
      <c r="J40" s="71"/>
      <c r="K40" s="193">
        <v>6</v>
      </c>
      <c r="L40" s="122">
        <v>6</v>
      </c>
      <c r="M40" s="112" t="s">
        <v>17</v>
      </c>
      <c r="N40" s="123">
        <v>25</v>
      </c>
      <c r="O40" s="112" t="s">
        <v>18</v>
      </c>
      <c r="P40" s="112" t="s">
        <v>59</v>
      </c>
      <c r="Q40" s="116">
        <f>IF(N40="","",WEEKDAY(DATE($B$3,L40,N40)))</f>
        <v>1</v>
      </c>
      <c r="R40" s="117" t="s">
        <v>54</v>
      </c>
      <c r="S40" s="124" t="s">
        <v>95</v>
      </c>
      <c r="T40" s="125" t="s">
        <v>103</v>
      </c>
      <c r="U40" s="109" t="str">
        <f>IF(E40="","",VLOOKUP(E40,$B$4:$C$14,2))</f>
        <v>愛媛ＦＣ Ｕ-１５</v>
      </c>
      <c r="V40" s="126">
        <v>10</v>
      </c>
      <c r="W40" s="127">
        <v>3</v>
      </c>
      <c r="X40" s="129">
        <f>IF(V40="","",V40+W40)</f>
        <v>13</v>
      </c>
      <c r="Y40" s="110" t="s">
        <v>45</v>
      </c>
      <c r="Z40" s="129">
        <f>IF(AA40="","",AA40+AB40)</f>
        <v>0</v>
      </c>
      <c r="AA40" s="128">
        <v>0</v>
      </c>
      <c r="AB40" s="126">
        <v>0</v>
      </c>
      <c r="AC40" s="111" t="str">
        <f>IF(F40="","",VLOOKUP(F40,$B$4:$C$14,2))</f>
        <v>ＦＣコラソン</v>
      </c>
      <c r="AD40" s="145"/>
      <c r="AE40" s="193">
        <v>15</v>
      </c>
      <c r="AF40" s="122">
        <v>9</v>
      </c>
      <c r="AG40" s="112" t="s">
        <v>17</v>
      </c>
      <c r="AH40" s="123">
        <v>30</v>
      </c>
      <c r="AI40" s="112" t="s">
        <v>18</v>
      </c>
      <c r="AJ40" s="112" t="s">
        <v>83</v>
      </c>
      <c r="AK40" s="116">
        <f>IF(AH40="","",WEEKDAY(DATE($B$3,AF40,AH40)))</f>
        <v>7</v>
      </c>
      <c r="AL40" s="117" t="s">
        <v>54</v>
      </c>
      <c r="AM40" s="124" t="s">
        <v>194</v>
      </c>
      <c r="AN40" s="125" t="s">
        <v>90</v>
      </c>
      <c r="AO40" s="109" t="str">
        <f t="shared" ref="AO40:AO44" si="20">IF(H40="","",VLOOKUP(H40,$B$4:$C$14,2))</f>
        <v>ＦＣコラソン</v>
      </c>
      <c r="AP40" s="126">
        <v>0</v>
      </c>
      <c r="AQ40" s="127">
        <v>0</v>
      </c>
      <c r="AR40" s="129">
        <f>IF(AP40="","",AP40+AQ40)</f>
        <v>0</v>
      </c>
      <c r="AS40" s="110" t="s">
        <v>53</v>
      </c>
      <c r="AT40" s="129">
        <f>IF(AU40="","",AU40+AV40)</f>
        <v>6</v>
      </c>
      <c r="AU40" s="128">
        <v>4</v>
      </c>
      <c r="AV40" s="126">
        <v>2</v>
      </c>
      <c r="AW40" s="111" t="str">
        <f t="shared" ref="AW40:AW44" si="21">IF(I40="","",VLOOKUP(I40,$B$4:$C$14,2))</f>
        <v>愛媛ＦＣ Ｕ-１５</v>
      </c>
    </row>
    <row r="41" spans="4:49" s="75" customFormat="1" ht="19.5" customHeight="1" thickBot="1">
      <c r="D41" s="85"/>
      <c r="E41" s="140">
        <v>4</v>
      </c>
      <c r="F41" s="140">
        <v>6</v>
      </c>
      <c r="G41" s="104"/>
      <c r="H41" s="72">
        <f t="shared" ref="H41:H44" si="22">F41</f>
        <v>6</v>
      </c>
      <c r="I41" s="72">
        <f t="shared" ref="I41:I44" si="23">E41</f>
        <v>4</v>
      </c>
      <c r="J41" s="71"/>
      <c r="K41" s="194"/>
      <c r="L41" s="122">
        <v>6</v>
      </c>
      <c r="M41" s="112" t="s">
        <v>17</v>
      </c>
      <c r="N41" s="123">
        <v>17</v>
      </c>
      <c r="O41" s="112" t="s">
        <v>18</v>
      </c>
      <c r="P41" s="112" t="s">
        <v>52</v>
      </c>
      <c r="Q41" s="116">
        <f>IF(N41="","",WEEKDAY(DATE($B$3,L41,N41)))</f>
        <v>7</v>
      </c>
      <c r="R41" s="117" t="s">
        <v>54</v>
      </c>
      <c r="S41" s="124" t="s">
        <v>120</v>
      </c>
      <c r="T41" s="125" t="s">
        <v>94</v>
      </c>
      <c r="U41" s="109" t="str">
        <f>IF(E41="","",VLOOKUP(E41,$B$4:$C$14,2))</f>
        <v>愛媛ＦＣ Ｕ-１５ 新居浜</v>
      </c>
      <c r="V41" s="126">
        <v>0</v>
      </c>
      <c r="W41" s="127">
        <v>0</v>
      </c>
      <c r="X41" s="129">
        <f>IF(V41="","",V41+W41)</f>
        <v>0</v>
      </c>
      <c r="Y41" s="110" t="s">
        <v>45</v>
      </c>
      <c r="Z41" s="129">
        <f>IF(AA41="","",AA41+AB41)</f>
        <v>8</v>
      </c>
      <c r="AA41" s="128">
        <v>3</v>
      </c>
      <c r="AB41" s="126">
        <v>5</v>
      </c>
      <c r="AC41" s="111" t="str">
        <f>IF(F41="","",VLOOKUP(F41,$B$4:$C$14,2))</f>
        <v>ＦＣコーマラント</v>
      </c>
      <c r="AD41" s="145"/>
      <c r="AE41" s="194"/>
      <c r="AF41" s="122">
        <v>10</v>
      </c>
      <c r="AG41" s="112" t="s">
        <v>17</v>
      </c>
      <c r="AH41" s="123">
        <v>8</v>
      </c>
      <c r="AI41" s="112" t="s">
        <v>18</v>
      </c>
      <c r="AJ41" s="112" t="s">
        <v>57</v>
      </c>
      <c r="AK41" s="116">
        <f>IF(AH41="","",WEEKDAY(DATE($B$3,AF41,AH41)))</f>
        <v>1</v>
      </c>
      <c r="AL41" s="117" t="s">
        <v>55</v>
      </c>
      <c r="AM41" s="124" t="s">
        <v>192</v>
      </c>
      <c r="AN41" s="125" t="s">
        <v>191</v>
      </c>
      <c r="AO41" s="109" t="str">
        <f t="shared" si="20"/>
        <v>ＦＣコーマラント</v>
      </c>
      <c r="AP41" s="126">
        <v>1</v>
      </c>
      <c r="AQ41" s="127">
        <v>1</v>
      </c>
      <c r="AR41" s="129">
        <f>IF(AP41="","",AP41+AQ41)</f>
        <v>2</v>
      </c>
      <c r="AS41" s="110" t="s">
        <v>81</v>
      </c>
      <c r="AT41" s="129">
        <f>IF(AU41="","",AU41+AV41)</f>
        <v>1</v>
      </c>
      <c r="AU41" s="128">
        <v>0</v>
      </c>
      <c r="AV41" s="126">
        <v>1</v>
      </c>
      <c r="AW41" s="111" t="str">
        <f t="shared" si="21"/>
        <v>愛媛ＦＣ Ｕ-１５ 新居浜</v>
      </c>
    </row>
    <row r="42" spans="4:49" s="75" customFormat="1" ht="19.5" customHeight="1" thickBot="1">
      <c r="D42" s="85"/>
      <c r="E42" s="140">
        <v>3</v>
      </c>
      <c r="F42" s="140">
        <v>7</v>
      </c>
      <c r="G42" s="104"/>
      <c r="H42" s="72">
        <f t="shared" si="22"/>
        <v>7</v>
      </c>
      <c r="I42" s="72">
        <f t="shared" si="23"/>
        <v>3</v>
      </c>
      <c r="J42" s="71"/>
      <c r="K42" s="194"/>
      <c r="L42" s="122">
        <v>5</v>
      </c>
      <c r="M42" s="112" t="s">
        <v>17</v>
      </c>
      <c r="N42" s="123">
        <v>20</v>
      </c>
      <c r="O42" s="112" t="s">
        <v>18</v>
      </c>
      <c r="P42" s="112" t="s">
        <v>59</v>
      </c>
      <c r="Q42" s="116">
        <f>IF(N42="","",WEEKDAY(DATE($B$3,L42,N42)))</f>
        <v>7</v>
      </c>
      <c r="R42" s="117" t="s">
        <v>58</v>
      </c>
      <c r="S42" s="124" t="s">
        <v>97</v>
      </c>
      <c r="T42" s="125" t="s">
        <v>98</v>
      </c>
      <c r="U42" s="109" t="str">
        <f>IF(E42="","",VLOOKUP(E42,$B$4:$C$14,2))</f>
        <v>カマタマ―レ讃岐 Ｕ-１３</v>
      </c>
      <c r="V42" s="126">
        <v>2</v>
      </c>
      <c r="W42" s="127">
        <v>0</v>
      </c>
      <c r="X42" s="129">
        <f>IF(V42="","",V42+W42)</f>
        <v>2</v>
      </c>
      <c r="Y42" s="110" t="s">
        <v>65</v>
      </c>
      <c r="Z42" s="129">
        <f>IF(AA42="","",AA42+AB42)</f>
        <v>2</v>
      </c>
      <c r="AA42" s="128">
        <v>0</v>
      </c>
      <c r="AB42" s="126">
        <v>2</v>
      </c>
      <c r="AC42" s="111" t="str">
        <f>IF(F42="","",VLOOKUP(F42,$B$4:$C$14,2))</f>
        <v>徳島ＦＣリベリモ</v>
      </c>
      <c r="AD42" s="145"/>
      <c r="AE42" s="194"/>
      <c r="AF42" s="122">
        <v>12</v>
      </c>
      <c r="AG42" s="112" t="s">
        <v>17</v>
      </c>
      <c r="AH42" s="123">
        <v>2</v>
      </c>
      <c r="AI42" s="112" t="s">
        <v>18</v>
      </c>
      <c r="AJ42" s="112" t="s">
        <v>52</v>
      </c>
      <c r="AK42" s="116">
        <f>IF(AH42="","",WEEKDAY(DATE($B$3,AF42,AH42)))</f>
        <v>7</v>
      </c>
      <c r="AL42" s="117" t="s">
        <v>54</v>
      </c>
      <c r="AM42" s="124" t="s">
        <v>156</v>
      </c>
      <c r="AN42" s="125" t="s">
        <v>215</v>
      </c>
      <c r="AO42" s="109" t="str">
        <f t="shared" si="20"/>
        <v>徳島ＦＣリベリモ</v>
      </c>
      <c r="AP42" s="126">
        <v>1</v>
      </c>
      <c r="AQ42" s="127">
        <v>0</v>
      </c>
      <c r="AR42" s="129">
        <f>IF(AP42="","",AP42+AQ42)</f>
        <v>1</v>
      </c>
      <c r="AS42" s="110" t="s">
        <v>53</v>
      </c>
      <c r="AT42" s="129">
        <f>IF(AU42="","",AU42+AV42)</f>
        <v>1</v>
      </c>
      <c r="AU42" s="128">
        <v>0</v>
      </c>
      <c r="AV42" s="126">
        <v>1</v>
      </c>
      <c r="AW42" s="111" t="str">
        <f t="shared" si="21"/>
        <v>カマタマ―レ讃岐 Ｕ-１３</v>
      </c>
    </row>
    <row r="43" spans="4:49" s="75" customFormat="1" ht="19.5" customHeight="1" thickBot="1">
      <c r="D43" s="85"/>
      <c r="E43" s="140">
        <v>2</v>
      </c>
      <c r="F43" s="140">
        <v>8</v>
      </c>
      <c r="G43" s="104"/>
      <c r="H43" s="72">
        <f t="shared" si="22"/>
        <v>8</v>
      </c>
      <c r="I43" s="72">
        <f t="shared" si="23"/>
        <v>2</v>
      </c>
      <c r="J43" s="71"/>
      <c r="K43" s="194"/>
      <c r="L43" s="122">
        <v>8</v>
      </c>
      <c r="M43" s="112" t="s">
        <v>17</v>
      </c>
      <c r="N43" s="123">
        <v>5</v>
      </c>
      <c r="O43" s="112" t="s">
        <v>18</v>
      </c>
      <c r="P43" s="112" t="s">
        <v>52</v>
      </c>
      <c r="Q43" s="116">
        <f>IF(N43="","",WEEKDAY(DATE($B$3,L43,N43)))</f>
        <v>7</v>
      </c>
      <c r="R43" s="117" t="s">
        <v>58</v>
      </c>
      <c r="S43" s="124" t="s">
        <v>136</v>
      </c>
      <c r="T43" s="125" t="s">
        <v>88</v>
      </c>
      <c r="U43" s="109" t="str">
        <f>IF(E43="","",VLOOKUP(E43,$B$4:$C$14,2))</f>
        <v>徳島ヴォルティスJY</v>
      </c>
      <c r="V43" s="126">
        <v>0</v>
      </c>
      <c r="W43" s="127">
        <v>2</v>
      </c>
      <c r="X43" s="129">
        <f>IF(V43="","",V43+W43)</f>
        <v>2</v>
      </c>
      <c r="Y43" s="110" t="s">
        <v>45</v>
      </c>
      <c r="Z43" s="129">
        <f>IF(AA43="","",AA43+AB43)</f>
        <v>0</v>
      </c>
      <c r="AA43" s="128">
        <v>0</v>
      </c>
      <c r="AB43" s="126">
        <v>0</v>
      </c>
      <c r="AC43" s="111" t="str">
        <f>IF(F43="","",VLOOKUP(F43,$B$4:$C$14,2))</f>
        <v>ＦＣディアモ</v>
      </c>
      <c r="AD43" s="145"/>
      <c r="AE43" s="194"/>
      <c r="AF43" s="122">
        <v>9</v>
      </c>
      <c r="AG43" s="112" t="s">
        <v>17</v>
      </c>
      <c r="AH43" s="123">
        <v>30</v>
      </c>
      <c r="AI43" s="112" t="s">
        <v>18</v>
      </c>
      <c r="AJ43" s="112" t="s">
        <v>57</v>
      </c>
      <c r="AK43" s="116">
        <f>IF(AH43="","",WEEKDAY(DATE($B$3,AF43,AH43)))</f>
        <v>7</v>
      </c>
      <c r="AL43" s="117" t="s">
        <v>54</v>
      </c>
      <c r="AM43" s="124" t="s">
        <v>198</v>
      </c>
      <c r="AN43" s="125" t="s">
        <v>92</v>
      </c>
      <c r="AO43" s="109" t="str">
        <f t="shared" si="20"/>
        <v>ＦＣディアモ</v>
      </c>
      <c r="AP43" s="126">
        <v>2</v>
      </c>
      <c r="AQ43" s="127">
        <v>1</v>
      </c>
      <c r="AR43" s="129">
        <f>IF(AP43="","",AP43+AQ43)</f>
        <v>3</v>
      </c>
      <c r="AS43" s="110" t="s">
        <v>56</v>
      </c>
      <c r="AT43" s="129">
        <f>IF(AU43="","",AU43+AV43)</f>
        <v>6</v>
      </c>
      <c r="AU43" s="128">
        <v>0</v>
      </c>
      <c r="AV43" s="126">
        <v>6</v>
      </c>
      <c r="AW43" s="111" t="str">
        <f t="shared" si="21"/>
        <v>徳島ヴォルティスJY</v>
      </c>
    </row>
    <row r="44" spans="4:49" s="75" customFormat="1" ht="19.5" customHeight="1" thickBot="1">
      <c r="D44" s="85"/>
      <c r="E44" s="140">
        <v>10</v>
      </c>
      <c r="F44" s="140">
        <v>9</v>
      </c>
      <c r="G44" s="104"/>
      <c r="H44" s="72">
        <f t="shared" si="22"/>
        <v>9</v>
      </c>
      <c r="I44" s="72">
        <f t="shared" si="23"/>
        <v>10</v>
      </c>
      <c r="J44" s="71"/>
      <c r="K44" s="195"/>
      <c r="L44" s="122">
        <v>7</v>
      </c>
      <c r="M44" s="112" t="s">
        <v>17</v>
      </c>
      <c r="N44" s="123">
        <v>17</v>
      </c>
      <c r="O44" s="112" t="s">
        <v>18</v>
      </c>
      <c r="P44" s="112" t="s">
        <v>52</v>
      </c>
      <c r="Q44" s="116">
        <f>IF(N44="","",WEEKDAY(DATE($B$3,L44,N44)))</f>
        <v>2</v>
      </c>
      <c r="R44" s="117" t="s">
        <v>58</v>
      </c>
      <c r="S44" s="124" t="s">
        <v>123</v>
      </c>
      <c r="T44" s="125" t="s">
        <v>124</v>
      </c>
      <c r="U44" s="109" t="str">
        <f>IF(E44="","",VLOOKUP(E44,$B$4:$C$14,2))</f>
        <v>ＦＣ今治 Ｕ-１５</v>
      </c>
      <c r="V44" s="126">
        <v>1</v>
      </c>
      <c r="W44" s="127">
        <v>0</v>
      </c>
      <c r="X44" s="129">
        <f>IF(V44="","",V44+W44)</f>
        <v>1</v>
      </c>
      <c r="Y44" s="110" t="s">
        <v>45</v>
      </c>
      <c r="Z44" s="129">
        <f>IF(AA44="","",AA44+AB44)</f>
        <v>1</v>
      </c>
      <c r="AA44" s="128">
        <v>0</v>
      </c>
      <c r="AB44" s="126">
        <v>1</v>
      </c>
      <c r="AC44" s="111" t="str">
        <f>IF(F44="","",VLOOKUP(F44,$B$4:$C$14,2))</f>
        <v>高知ユナイテッドSCJY</v>
      </c>
      <c r="AD44" s="145"/>
      <c r="AE44" s="195"/>
      <c r="AF44" s="122">
        <v>11</v>
      </c>
      <c r="AG44" s="112" t="s">
        <v>17</v>
      </c>
      <c r="AH44" s="123">
        <v>11</v>
      </c>
      <c r="AI44" s="112" t="s">
        <v>18</v>
      </c>
      <c r="AJ44" s="112" t="s">
        <v>57</v>
      </c>
      <c r="AK44" s="116">
        <f>IF(AH44="","",WEEKDAY(DATE($B$3,AF44,AH44)))</f>
        <v>7</v>
      </c>
      <c r="AL44" s="117" t="s">
        <v>54</v>
      </c>
      <c r="AM44" s="124" t="s">
        <v>217</v>
      </c>
      <c r="AN44" s="125" t="s">
        <v>196</v>
      </c>
      <c r="AO44" s="109" t="str">
        <f t="shared" si="20"/>
        <v>高知ユナイテッドSCJY</v>
      </c>
      <c r="AP44" s="124">
        <v>0</v>
      </c>
      <c r="AQ44" s="174">
        <v>0</v>
      </c>
      <c r="AR44" s="175">
        <f>IF(AP44="","",AP44+AQ44)</f>
        <v>0</v>
      </c>
      <c r="AS44" s="112" t="s">
        <v>53</v>
      </c>
      <c r="AT44" s="175">
        <f>IF(AU44="","",AU44+AV44)</f>
        <v>0</v>
      </c>
      <c r="AU44" s="176">
        <v>0</v>
      </c>
      <c r="AV44" s="124">
        <v>0</v>
      </c>
      <c r="AW44" s="111" t="str">
        <f t="shared" si="21"/>
        <v>ＦＣ今治 Ｕ-１５</v>
      </c>
    </row>
    <row r="45" spans="4:49" s="74" customFormat="1" ht="19.5" customHeight="1">
      <c r="D45" s="86"/>
      <c r="E45" s="73"/>
      <c r="F45" s="73"/>
      <c r="G45" s="73"/>
      <c r="J45" s="73"/>
      <c r="K45" s="179" t="s">
        <v>6</v>
      </c>
      <c r="L45" s="181" t="s">
        <v>7</v>
      </c>
      <c r="M45" s="182"/>
      <c r="N45" s="182"/>
      <c r="O45" s="182"/>
      <c r="P45" s="182"/>
      <c r="Q45" s="182"/>
      <c r="R45" s="183"/>
      <c r="S45" s="187" t="s">
        <v>8</v>
      </c>
      <c r="T45" s="189" t="s">
        <v>9</v>
      </c>
      <c r="U45" s="191" t="s">
        <v>10</v>
      </c>
      <c r="V45" s="191"/>
      <c r="W45" s="191"/>
      <c r="X45" s="191"/>
      <c r="Y45" s="191"/>
      <c r="Z45" s="191"/>
      <c r="AA45" s="191"/>
      <c r="AB45" s="191"/>
      <c r="AC45" s="192"/>
      <c r="AD45" s="196"/>
      <c r="AE45" s="179" t="s">
        <v>6</v>
      </c>
      <c r="AF45" s="181" t="s">
        <v>7</v>
      </c>
      <c r="AG45" s="182"/>
      <c r="AH45" s="182"/>
      <c r="AI45" s="182"/>
      <c r="AJ45" s="182"/>
      <c r="AK45" s="182"/>
      <c r="AL45" s="183"/>
      <c r="AM45" s="187" t="s">
        <v>8</v>
      </c>
      <c r="AN45" s="189" t="s">
        <v>9</v>
      </c>
      <c r="AO45" s="191" t="s">
        <v>10</v>
      </c>
      <c r="AP45" s="191"/>
      <c r="AQ45" s="191"/>
      <c r="AR45" s="191"/>
      <c r="AS45" s="191"/>
      <c r="AT45" s="191"/>
      <c r="AU45" s="191"/>
      <c r="AV45" s="191"/>
      <c r="AW45" s="192"/>
    </row>
    <row r="46" spans="4:49" s="74" customFormat="1" ht="19.5" customHeight="1" thickBot="1">
      <c r="D46" s="86"/>
      <c r="E46" s="202" t="s">
        <v>10</v>
      </c>
      <c r="F46" s="202"/>
      <c r="G46" s="103"/>
      <c r="H46" s="202" t="s">
        <v>10</v>
      </c>
      <c r="I46" s="202"/>
      <c r="J46" s="70"/>
      <c r="K46" s="180"/>
      <c r="L46" s="184"/>
      <c r="M46" s="185"/>
      <c r="N46" s="185"/>
      <c r="O46" s="185"/>
      <c r="P46" s="185"/>
      <c r="Q46" s="185"/>
      <c r="R46" s="186"/>
      <c r="S46" s="188"/>
      <c r="T46" s="190"/>
      <c r="U46" s="106" t="s">
        <v>11</v>
      </c>
      <c r="V46" s="107" t="s">
        <v>12</v>
      </c>
      <c r="W46" s="107" t="s">
        <v>13</v>
      </c>
      <c r="X46" s="107" t="s">
        <v>14</v>
      </c>
      <c r="Y46" s="107"/>
      <c r="Z46" s="107" t="s">
        <v>14</v>
      </c>
      <c r="AA46" s="107" t="s">
        <v>12</v>
      </c>
      <c r="AB46" s="107" t="s">
        <v>13</v>
      </c>
      <c r="AC46" s="108" t="s">
        <v>11</v>
      </c>
      <c r="AD46" s="196"/>
      <c r="AE46" s="180"/>
      <c r="AF46" s="184"/>
      <c r="AG46" s="185"/>
      <c r="AH46" s="185"/>
      <c r="AI46" s="185"/>
      <c r="AJ46" s="185"/>
      <c r="AK46" s="185"/>
      <c r="AL46" s="186"/>
      <c r="AM46" s="188"/>
      <c r="AN46" s="190"/>
      <c r="AO46" s="106" t="s">
        <v>11</v>
      </c>
      <c r="AP46" s="107" t="s">
        <v>12</v>
      </c>
      <c r="AQ46" s="107" t="s">
        <v>13</v>
      </c>
      <c r="AR46" s="107" t="s">
        <v>14</v>
      </c>
      <c r="AS46" s="107"/>
      <c r="AT46" s="107" t="s">
        <v>14</v>
      </c>
      <c r="AU46" s="107" t="s">
        <v>12</v>
      </c>
      <c r="AV46" s="107" t="s">
        <v>13</v>
      </c>
      <c r="AW46" s="108" t="s">
        <v>11</v>
      </c>
    </row>
    <row r="47" spans="4:49" s="75" customFormat="1" ht="19.5" customHeight="1" thickBot="1">
      <c r="D47" s="85"/>
      <c r="E47" s="140">
        <v>1</v>
      </c>
      <c r="F47" s="140">
        <v>4</v>
      </c>
      <c r="G47" s="104"/>
      <c r="H47" s="72">
        <f>F47</f>
        <v>4</v>
      </c>
      <c r="I47" s="72">
        <f>E47</f>
        <v>1</v>
      </c>
      <c r="J47" s="71"/>
      <c r="K47" s="193">
        <v>7</v>
      </c>
      <c r="L47" s="122">
        <v>8</v>
      </c>
      <c r="M47" s="112" t="s">
        <v>17</v>
      </c>
      <c r="N47" s="123">
        <v>30</v>
      </c>
      <c r="O47" s="112" t="s">
        <v>18</v>
      </c>
      <c r="P47" s="112" t="s">
        <v>59</v>
      </c>
      <c r="Q47" s="116">
        <f>IF(N47="","",WEEKDAY(DATE($B$3,L47,N47)))</f>
        <v>4</v>
      </c>
      <c r="R47" s="117" t="s">
        <v>54</v>
      </c>
      <c r="S47" s="124" t="s">
        <v>95</v>
      </c>
      <c r="T47" s="125" t="s">
        <v>132</v>
      </c>
      <c r="U47" s="109" t="str">
        <f>IF(E47="","",VLOOKUP(E47,$B$4:$C$14,2))</f>
        <v>愛媛ＦＣ Ｕ-１５</v>
      </c>
      <c r="V47" s="126">
        <v>1</v>
      </c>
      <c r="W47" s="127">
        <v>2</v>
      </c>
      <c r="X47" s="129">
        <f>IF(V47="","",V47+W47)</f>
        <v>3</v>
      </c>
      <c r="Y47" s="110" t="s">
        <v>45</v>
      </c>
      <c r="Z47" s="129">
        <f>IF(AA47="","",AA47+AB47)</f>
        <v>2</v>
      </c>
      <c r="AA47" s="128">
        <v>2</v>
      </c>
      <c r="AB47" s="126">
        <v>0</v>
      </c>
      <c r="AC47" s="111" t="str">
        <f>IF(F47="","",VLOOKUP(F47,$B$4:$C$14,2))</f>
        <v>愛媛ＦＣ Ｕ-１５ 新居浜</v>
      </c>
      <c r="AD47" s="145"/>
      <c r="AE47" s="193">
        <v>16</v>
      </c>
      <c r="AF47" s="122">
        <v>11</v>
      </c>
      <c r="AG47" s="112" t="s">
        <v>17</v>
      </c>
      <c r="AH47" s="123">
        <v>4</v>
      </c>
      <c r="AI47" s="112" t="s">
        <v>18</v>
      </c>
      <c r="AJ47" s="112" t="s">
        <v>57</v>
      </c>
      <c r="AK47" s="116">
        <f>IF(AH47="","",WEEKDAY(DATE($B$3,AF47,AH47)))</f>
        <v>7</v>
      </c>
      <c r="AL47" s="117" t="s">
        <v>54</v>
      </c>
      <c r="AM47" s="124" t="s">
        <v>91</v>
      </c>
      <c r="AN47" s="125" t="s">
        <v>205</v>
      </c>
      <c r="AO47" s="109" t="str">
        <f t="shared" ref="AO47:AO51" si="24">IF(H47="","",VLOOKUP(H47,$B$4:$C$14,2))</f>
        <v>愛媛ＦＣ Ｕ-１５ 新居浜</v>
      </c>
      <c r="AP47" s="126">
        <v>1</v>
      </c>
      <c r="AQ47" s="127">
        <v>1</v>
      </c>
      <c r="AR47" s="129">
        <f>IF(AP47="","",AP47+AQ47)</f>
        <v>2</v>
      </c>
      <c r="AS47" s="110" t="s">
        <v>56</v>
      </c>
      <c r="AT47" s="129">
        <f>IF(AU47="","",AU47+AV47)</f>
        <v>7</v>
      </c>
      <c r="AU47" s="128">
        <v>4</v>
      </c>
      <c r="AV47" s="126">
        <v>3</v>
      </c>
      <c r="AW47" s="111" t="str">
        <f t="shared" ref="AW47:AW51" si="25">IF(I47="","",VLOOKUP(I47,$B$4:$C$14,2))</f>
        <v>愛媛ＦＣ Ｕ-１５</v>
      </c>
    </row>
    <row r="48" spans="4:49" s="75" customFormat="1" ht="19.5" customHeight="1" thickBot="1">
      <c r="D48" s="85"/>
      <c r="E48" s="140">
        <v>5</v>
      </c>
      <c r="F48" s="140">
        <v>3</v>
      </c>
      <c r="G48" s="104"/>
      <c r="H48" s="72">
        <f t="shared" ref="H48:H51" si="26">F48</f>
        <v>3</v>
      </c>
      <c r="I48" s="72">
        <f t="shared" ref="I48:I51" si="27">E48</f>
        <v>5</v>
      </c>
      <c r="J48" s="71"/>
      <c r="K48" s="194"/>
      <c r="L48" s="122">
        <v>4</v>
      </c>
      <c r="M48" s="112" t="s">
        <v>17</v>
      </c>
      <c r="N48" s="123">
        <v>30</v>
      </c>
      <c r="O48" s="112" t="s">
        <v>18</v>
      </c>
      <c r="P48" s="112" t="s">
        <v>52</v>
      </c>
      <c r="Q48" s="116">
        <f>IF(N48="","",WEEKDAY(DATE($B$3,L48,N48)))</f>
        <v>1</v>
      </c>
      <c r="R48" s="117" t="s">
        <v>54</v>
      </c>
      <c r="S48" s="124" t="s">
        <v>100</v>
      </c>
      <c r="T48" s="125" t="s">
        <v>101</v>
      </c>
      <c r="U48" s="109" t="str">
        <f>IF(E48="","",VLOOKUP(E48,$B$4:$C$14,2))</f>
        <v>ＦＣコラソン</v>
      </c>
      <c r="V48" s="126">
        <v>0</v>
      </c>
      <c r="W48" s="127">
        <v>0</v>
      </c>
      <c r="X48" s="129">
        <f>IF(V48="","",V48+W48)</f>
        <v>0</v>
      </c>
      <c r="Y48" s="110" t="s">
        <v>45</v>
      </c>
      <c r="Z48" s="129">
        <f>IF(AA48="","",AA48+AB48)</f>
        <v>14</v>
      </c>
      <c r="AA48" s="128">
        <v>9</v>
      </c>
      <c r="AB48" s="126">
        <v>5</v>
      </c>
      <c r="AC48" s="111" t="str">
        <f>IF(F48="","",VLOOKUP(F48,$B$4:$C$14,2))</f>
        <v>カマタマ―レ讃岐 Ｕ-１３</v>
      </c>
      <c r="AD48" s="145"/>
      <c r="AE48" s="194"/>
      <c r="AF48" s="122">
        <v>11</v>
      </c>
      <c r="AG48" s="112" t="s">
        <v>17</v>
      </c>
      <c r="AH48" s="123">
        <v>3</v>
      </c>
      <c r="AI48" s="112" t="s">
        <v>18</v>
      </c>
      <c r="AJ48" s="112" t="s">
        <v>57</v>
      </c>
      <c r="AK48" s="116">
        <f>IF(AH48="","",WEEKDAY(DATE($B$3,AF48,AH48)))</f>
        <v>6</v>
      </c>
      <c r="AL48" s="117" t="s">
        <v>55</v>
      </c>
      <c r="AM48" s="124" t="s">
        <v>97</v>
      </c>
      <c r="AN48" s="125" t="s">
        <v>213</v>
      </c>
      <c r="AO48" s="109" t="str">
        <f t="shared" si="24"/>
        <v>カマタマ―レ讃岐 Ｕ-１３</v>
      </c>
      <c r="AP48" s="126">
        <v>5</v>
      </c>
      <c r="AQ48" s="127">
        <v>5</v>
      </c>
      <c r="AR48" s="129">
        <f>IF(AP48="","",AP48+AQ48)</f>
        <v>10</v>
      </c>
      <c r="AS48" s="110" t="s">
        <v>56</v>
      </c>
      <c r="AT48" s="129">
        <f>IF(AU48="","",AU48+AV48)</f>
        <v>0</v>
      </c>
      <c r="AU48" s="128">
        <v>0</v>
      </c>
      <c r="AV48" s="126">
        <v>0</v>
      </c>
      <c r="AW48" s="111" t="str">
        <f t="shared" si="25"/>
        <v>ＦＣコラソン</v>
      </c>
    </row>
    <row r="49" spans="1:49" s="75" customFormat="1" ht="19.5" customHeight="1" thickBot="1">
      <c r="D49" s="85"/>
      <c r="E49" s="140">
        <v>2</v>
      </c>
      <c r="F49" s="140">
        <v>6</v>
      </c>
      <c r="G49" s="104"/>
      <c r="H49" s="72">
        <f t="shared" si="26"/>
        <v>6</v>
      </c>
      <c r="I49" s="72">
        <f t="shared" si="27"/>
        <v>2</v>
      </c>
      <c r="J49" s="71"/>
      <c r="K49" s="194"/>
      <c r="L49" s="122">
        <v>6</v>
      </c>
      <c r="M49" s="112" t="s">
        <v>17</v>
      </c>
      <c r="N49" s="123">
        <v>25</v>
      </c>
      <c r="O49" s="112" t="s">
        <v>18</v>
      </c>
      <c r="P49" s="112" t="s">
        <v>43</v>
      </c>
      <c r="Q49" s="116">
        <f>IF(N49="","",WEEKDAY(DATE($B$3,L49,N49)))</f>
        <v>1</v>
      </c>
      <c r="R49" s="117" t="s">
        <v>44</v>
      </c>
      <c r="S49" s="124" t="s">
        <v>108</v>
      </c>
      <c r="T49" s="125" t="s">
        <v>109</v>
      </c>
      <c r="U49" s="109" t="str">
        <f>IF(E49="","",VLOOKUP(E49,$B$4:$C$14,2))</f>
        <v>徳島ヴォルティスJY</v>
      </c>
      <c r="V49" s="126">
        <v>0</v>
      </c>
      <c r="W49" s="127">
        <v>0</v>
      </c>
      <c r="X49" s="129">
        <f>IF(V49="","",V49+W49)</f>
        <v>0</v>
      </c>
      <c r="Y49" s="110" t="s">
        <v>45</v>
      </c>
      <c r="Z49" s="129">
        <f>IF(AA49="","",AA49+AB49)</f>
        <v>1</v>
      </c>
      <c r="AA49" s="128">
        <v>0</v>
      </c>
      <c r="AB49" s="126">
        <v>1</v>
      </c>
      <c r="AC49" s="111" t="str">
        <f>IF(F49="","",VLOOKUP(F49,$B$4:$C$14,2))</f>
        <v>ＦＣコーマラント</v>
      </c>
      <c r="AD49" s="145"/>
      <c r="AE49" s="194"/>
      <c r="AF49" s="122">
        <v>10</v>
      </c>
      <c r="AG49" s="112" t="s">
        <v>17</v>
      </c>
      <c r="AH49" s="123">
        <v>1</v>
      </c>
      <c r="AI49" s="112" t="s">
        <v>18</v>
      </c>
      <c r="AJ49" s="112" t="s">
        <v>52</v>
      </c>
      <c r="AK49" s="116">
        <f>IF(AH49="","",WEEKDAY(DATE($B$3,AF49,AH49)))</f>
        <v>1</v>
      </c>
      <c r="AL49" s="117" t="s">
        <v>55</v>
      </c>
      <c r="AM49" s="124" t="s">
        <v>189</v>
      </c>
      <c r="AN49" s="125" t="s">
        <v>191</v>
      </c>
      <c r="AO49" s="109" t="str">
        <f t="shared" si="24"/>
        <v>ＦＣコーマラント</v>
      </c>
      <c r="AP49" s="126">
        <v>4</v>
      </c>
      <c r="AQ49" s="127">
        <v>3</v>
      </c>
      <c r="AR49" s="129">
        <f>IF(AP49="","",AP49+AQ49)</f>
        <v>7</v>
      </c>
      <c r="AS49" s="110" t="s">
        <v>53</v>
      </c>
      <c r="AT49" s="129">
        <f>IF(AU49="","",AU49+AV49)</f>
        <v>0</v>
      </c>
      <c r="AU49" s="128">
        <v>0</v>
      </c>
      <c r="AV49" s="126">
        <v>0</v>
      </c>
      <c r="AW49" s="111" t="str">
        <f t="shared" si="25"/>
        <v>徳島ヴォルティスJY</v>
      </c>
    </row>
    <row r="50" spans="1:49" s="75" customFormat="1" ht="19.5" customHeight="1" thickBot="1">
      <c r="D50" s="85"/>
      <c r="E50" s="140">
        <v>10</v>
      </c>
      <c r="F50" s="140">
        <v>7</v>
      </c>
      <c r="G50" s="104"/>
      <c r="H50" s="72">
        <f t="shared" si="26"/>
        <v>7</v>
      </c>
      <c r="I50" s="72">
        <f t="shared" si="27"/>
        <v>10</v>
      </c>
      <c r="J50" s="71"/>
      <c r="K50" s="194"/>
      <c r="L50" s="122">
        <v>6</v>
      </c>
      <c r="M50" s="112" t="s">
        <v>17</v>
      </c>
      <c r="N50" s="123">
        <v>25</v>
      </c>
      <c r="O50" s="112" t="s">
        <v>18</v>
      </c>
      <c r="P50" s="112" t="s">
        <v>52</v>
      </c>
      <c r="Q50" s="116">
        <f>IF(N50="","",WEEKDAY(DATE($B$3,L50,N50)))</f>
        <v>1</v>
      </c>
      <c r="R50" s="117" t="s">
        <v>44</v>
      </c>
      <c r="S50" s="124" t="s">
        <v>125</v>
      </c>
      <c r="T50" s="125" t="s">
        <v>151</v>
      </c>
      <c r="U50" s="109" t="str">
        <f>IF(E50="","",VLOOKUP(E50,$B$4:$C$14,2))</f>
        <v>ＦＣ今治 Ｕ-１５</v>
      </c>
      <c r="V50" s="126">
        <v>0</v>
      </c>
      <c r="W50" s="127">
        <v>1</v>
      </c>
      <c r="X50" s="129">
        <f>IF(V50="","",V50+W50)</f>
        <v>1</v>
      </c>
      <c r="Y50" s="110" t="s">
        <v>60</v>
      </c>
      <c r="Z50" s="129">
        <f>IF(AA50="","",AA50+AB50)</f>
        <v>0</v>
      </c>
      <c r="AA50" s="128">
        <v>0</v>
      </c>
      <c r="AB50" s="126">
        <v>0</v>
      </c>
      <c r="AC50" s="111" t="str">
        <f>IF(F50="","",VLOOKUP(F50,$B$4:$C$14,2))</f>
        <v>徳島ＦＣリベリモ</v>
      </c>
      <c r="AD50" s="145"/>
      <c r="AE50" s="194"/>
      <c r="AF50" s="122">
        <v>11</v>
      </c>
      <c r="AG50" s="112" t="s">
        <v>17</v>
      </c>
      <c r="AH50" s="123">
        <v>12</v>
      </c>
      <c r="AI50" s="112" t="s">
        <v>18</v>
      </c>
      <c r="AJ50" s="112" t="s">
        <v>57</v>
      </c>
      <c r="AK50" s="116">
        <f>IF(AH50="","",WEEKDAY(DATE($B$3,AF50,AH50)))</f>
        <v>1</v>
      </c>
      <c r="AL50" s="117" t="s">
        <v>54</v>
      </c>
      <c r="AM50" s="124" t="s">
        <v>214</v>
      </c>
      <c r="AN50" s="125" t="s">
        <v>90</v>
      </c>
      <c r="AO50" s="109" t="str">
        <f t="shared" si="24"/>
        <v>徳島ＦＣリベリモ</v>
      </c>
      <c r="AP50" s="124">
        <v>0</v>
      </c>
      <c r="AQ50" s="174">
        <v>0</v>
      </c>
      <c r="AR50" s="175">
        <f>IF(AP50="","",AP50+AQ50)</f>
        <v>0</v>
      </c>
      <c r="AS50" s="112" t="s">
        <v>53</v>
      </c>
      <c r="AT50" s="175">
        <f>IF(AU50="","",AU50+AV50)</f>
        <v>0</v>
      </c>
      <c r="AU50" s="176">
        <v>0</v>
      </c>
      <c r="AV50" s="124">
        <v>0</v>
      </c>
      <c r="AW50" s="111" t="str">
        <f t="shared" si="25"/>
        <v>ＦＣ今治 Ｕ-１５</v>
      </c>
    </row>
    <row r="51" spans="1:49" s="75" customFormat="1" ht="19.5" customHeight="1" thickBot="1">
      <c r="D51" s="85"/>
      <c r="E51" s="140">
        <v>9</v>
      </c>
      <c r="F51" s="140">
        <v>8</v>
      </c>
      <c r="G51" s="104"/>
      <c r="H51" s="72">
        <f t="shared" si="26"/>
        <v>8</v>
      </c>
      <c r="I51" s="72">
        <f t="shared" si="27"/>
        <v>9</v>
      </c>
      <c r="J51" s="71"/>
      <c r="K51" s="195"/>
      <c r="L51" s="122">
        <v>8</v>
      </c>
      <c r="M51" s="112" t="s">
        <v>17</v>
      </c>
      <c r="N51" s="123">
        <v>24</v>
      </c>
      <c r="O51" s="112" t="s">
        <v>18</v>
      </c>
      <c r="P51" s="112" t="s">
        <v>57</v>
      </c>
      <c r="Q51" s="116">
        <f>IF(N51="","",WEEKDAY(DATE($B$3,L51,N51)))</f>
        <v>5</v>
      </c>
      <c r="R51" s="117" t="s">
        <v>55</v>
      </c>
      <c r="S51" s="124" t="s">
        <v>121</v>
      </c>
      <c r="T51" s="125" t="s">
        <v>134</v>
      </c>
      <c r="U51" s="109" t="str">
        <f>IF(E51="","",VLOOKUP(E51,$B$4:$C$14,2))</f>
        <v>高知ユナイテッドSCJY</v>
      </c>
      <c r="V51" s="126">
        <v>1</v>
      </c>
      <c r="W51" s="127">
        <v>0</v>
      </c>
      <c r="X51" s="129">
        <f>IF(V51="","",V51+W51)</f>
        <v>1</v>
      </c>
      <c r="Y51" s="110" t="s">
        <v>45</v>
      </c>
      <c r="Z51" s="129">
        <f>IF(AA51="","",AA51+AB51)</f>
        <v>5</v>
      </c>
      <c r="AA51" s="128">
        <v>3</v>
      </c>
      <c r="AB51" s="126">
        <v>2</v>
      </c>
      <c r="AC51" s="111" t="str">
        <f>IF(F51="","",VLOOKUP(F51,$B$4:$C$14,2))</f>
        <v>ＦＣディアモ</v>
      </c>
      <c r="AD51" s="145"/>
      <c r="AE51" s="195"/>
      <c r="AF51" s="122">
        <v>12</v>
      </c>
      <c r="AG51" s="112" t="s">
        <v>17</v>
      </c>
      <c r="AH51" s="123">
        <v>10</v>
      </c>
      <c r="AI51" s="112" t="s">
        <v>18</v>
      </c>
      <c r="AJ51" s="112" t="s">
        <v>52</v>
      </c>
      <c r="AK51" s="116">
        <f>IF(AH51="","",WEEKDAY(DATE($B$3,AF51,AH51)))</f>
        <v>1</v>
      </c>
      <c r="AL51" s="117" t="s">
        <v>54</v>
      </c>
      <c r="AM51" s="124" t="s">
        <v>221</v>
      </c>
      <c r="AN51" s="125" t="s">
        <v>94</v>
      </c>
      <c r="AO51" s="109" t="str">
        <f t="shared" si="24"/>
        <v>ＦＣディアモ</v>
      </c>
      <c r="AP51" s="124">
        <v>0</v>
      </c>
      <c r="AQ51" s="174">
        <v>0</v>
      </c>
      <c r="AR51" s="175">
        <f>IF(AP51="","",AP51+AQ51)</f>
        <v>0</v>
      </c>
      <c r="AS51" s="112" t="s">
        <v>53</v>
      </c>
      <c r="AT51" s="175">
        <f>IF(AU51="","",AU51+AV51)</f>
        <v>0</v>
      </c>
      <c r="AU51" s="176">
        <v>0</v>
      </c>
      <c r="AV51" s="124">
        <v>0</v>
      </c>
      <c r="AW51" s="111" t="str">
        <f t="shared" si="25"/>
        <v>高知ユナイテッドSCJY</v>
      </c>
    </row>
    <row r="52" spans="1:49" s="74" customFormat="1" ht="19.5" customHeight="1">
      <c r="B52" s="88"/>
      <c r="C52" s="87"/>
      <c r="D52" s="87"/>
      <c r="E52" s="73"/>
      <c r="F52" s="73"/>
      <c r="G52" s="73"/>
      <c r="J52" s="73"/>
      <c r="K52" s="179" t="s">
        <v>6</v>
      </c>
      <c r="L52" s="181" t="s">
        <v>7</v>
      </c>
      <c r="M52" s="182"/>
      <c r="N52" s="182"/>
      <c r="O52" s="182"/>
      <c r="P52" s="182"/>
      <c r="Q52" s="182"/>
      <c r="R52" s="183"/>
      <c r="S52" s="187" t="s">
        <v>8</v>
      </c>
      <c r="T52" s="189" t="s">
        <v>9</v>
      </c>
      <c r="U52" s="191" t="s">
        <v>10</v>
      </c>
      <c r="V52" s="191"/>
      <c r="W52" s="191"/>
      <c r="X52" s="191"/>
      <c r="Y52" s="191"/>
      <c r="Z52" s="191"/>
      <c r="AA52" s="191"/>
      <c r="AB52" s="191"/>
      <c r="AC52" s="192"/>
      <c r="AD52" s="196"/>
      <c r="AE52" s="179" t="s">
        <v>6</v>
      </c>
      <c r="AF52" s="181" t="s">
        <v>7</v>
      </c>
      <c r="AG52" s="182"/>
      <c r="AH52" s="182"/>
      <c r="AI52" s="182"/>
      <c r="AJ52" s="182"/>
      <c r="AK52" s="182"/>
      <c r="AL52" s="183"/>
      <c r="AM52" s="187" t="s">
        <v>8</v>
      </c>
      <c r="AN52" s="189" t="s">
        <v>9</v>
      </c>
      <c r="AO52" s="191" t="s">
        <v>10</v>
      </c>
      <c r="AP52" s="191"/>
      <c r="AQ52" s="191"/>
      <c r="AR52" s="191"/>
      <c r="AS52" s="191"/>
      <c r="AT52" s="191"/>
      <c r="AU52" s="191"/>
      <c r="AV52" s="191"/>
      <c r="AW52" s="192"/>
    </row>
    <row r="53" spans="1:49" s="74" customFormat="1" ht="19.5" customHeight="1" thickBot="1">
      <c r="B53" s="73"/>
      <c r="C53" s="69"/>
      <c r="D53" s="69"/>
      <c r="E53" s="202" t="s">
        <v>10</v>
      </c>
      <c r="F53" s="202"/>
      <c r="G53" s="103"/>
      <c r="H53" s="202" t="s">
        <v>10</v>
      </c>
      <c r="I53" s="202"/>
      <c r="J53" s="70"/>
      <c r="K53" s="180"/>
      <c r="L53" s="184"/>
      <c r="M53" s="185"/>
      <c r="N53" s="185"/>
      <c r="O53" s="185"/>
      <c r="P53" s="185"/>
      <c r="Q53" s="185"/>
      <c r="R53" s="186"/>
      <c r="S53" s="188"/>
      <c r="T53" s="190"/>
      <c r="U53" s="106" t="s">
        <v>11</v>
      </c>
      <c r="V53" s="107" t="s">
        <v>12</v>
      </c>
      <c r="W53" s="107" t="s">
        <v>13</v>
      </c>
      <c r="X53" s="107" t="s">
        <v>14</v>
      </c>
      <c r="Y53" s="107"/>
      <c r="Z53" s="107" t="s">
        <v>14</v>
      </c>
      <c r="AA53" s="107" t="s">
        <v>12</v>
      </c>
      <c r="AB53" s="107" t="s">
        <v>13</v>
      </c>
      <c r="AC53" s="108" t="s">
        <v>11</v>
      </c>
      <c r="AD53" s="196"/>
      <c r="AE53" s="180"/>
      <c r="AF53" s="184"/>
      <c r="AG53" s="185"/>
      <c r="AH53" s="185"/>
      <c r="AI53" s="185"/>
      <c r="AJ53" s="185"/>
      <c r="AK53" s="185"/>
      <c r="AL53" s="186"/>
      <c r="AM53" s="188"/>
      <c r="AN53" s="190"/>
      <c r="AO53" s="106" t="s">
        <v>11</v>
      </c>
      <c r="AP53" s="107" t="s">
        <v>12</v>
      </c>
      <c r="AQ53" s="107" t="s">
        <v>13</v>
      </c>
      <c r="AR53" s="107" t="s">
        <v>14</v>
      </c>
      <c r="AS53" s="107"/>
      <c r="AT53" s="107" t="s">
        <v>14</v>
      </c>
      <c r="AU53" s="107" t="s">
        <v>12</v>
      </c>
      <c r="AV53" s="107" t="s">
        <v>13</v>
      </c>
      <c r="AW53" s="108" t="s">
        <v>11</v>
      </c>
    </row>
    <row r="54" spans="1:49" s="75" customFormat="1" ht="19.5" customHeight="1" thickBot="1">
      <c r="B54" s="73"/>
      <c r="C54" s="69"/>
      <c r="D54" s="69"/>
      <c r="E54" s="140">
        <v>1</v>
      </c>
      <c r="F54" s="140">
        <v>3</v>
      </c>
      <c r="G54" s="104"/>
      <c r="H54" s="72">
        <f>F54</f>
        <v>3</v>
      </c>
      <c r="I54" s="72">
        <f>E54</f>
        <v>1</v>
      </c>
      <c r="J54" s="71"/>
      <c r="K54" s="177">
        <v>8</v>
      </c>
      <c r="L54" s="122">
        <v>7</v>
      </c>
      <c r="M54" s="112" t="s">
        <v>17</v>
      </c>
      <c r="N54" s="123">
        <v>23</v>
      </c>
      <c r="O54" s="112" t="s">
        <v>18</v>
      </c>
      <c r="P54" s="112" t="s">
        <v>52</v>
      </c>
      <c r="Q54" s="116">
        <f>IF(N54="","",WEEKDAY(DATE($B$3,L54,N54)))</f>
        <v>1</v>
      </c>
      <c r="R54" s="117" t="s">
        <v>44</v>
      </c>
      <c r="S54" s="124" t="s">
        <v>95</v>
      </c>
      <c r="T54" s="125" t="s">
        <v>135</v>
      </c>
      <c r="U54" s="109" t="str">
        <f>IF(E54="","",VLOOKUP(E54,$B$4:$C$14,2))</f>
        <v>愛媛ＦＣ Ｕ-１５</v>
      </c>
      <c r="V54" s="126">
        <v>0</v>
      </c>
      <c r="W54" s="127">
        <v>1</v>
      </c>
      <c r="X54" s="129">
        <f>IF(V54="","",V54+W54)</f>
        <v>1</v>
      </c>
      <c r="Y54" s="110" t="s">
        <v>66</v>
      </c>
      <c r="Z54" s="129">
        <f>IF(AA54="","",AA54+AB54)</f>
        <v>1</v>
      </c>
      <c r="AA54" s="128">
        <v>1</v>
      </c>
      <c r="AB54" s="126">
        <v>0</v>
      </c>
      <c r="AC54" s="111" t="str">
        <f>IF(F54="","",VLOOKUP(F54,$B$4:$C$14,2))</f>
        <v>カマタマ―レ讃岐 Ｕ-１３</v>
      </c>
      <c r="AD54" s="145"/>
      <c r="AE54" s="177">
        <v>17</v>
      </c>
      <c r="AF54" s="122">
        <v>12</v>
      </c>
      <c r="AG54" s="112" t="s">
        <v>17</v>
      </c>
      <c r="AH54" s="123">
        <v>10</v>
      </c>
      <c r="AI54" s="112" t="s">
        <v>18</v>
      </c>
      <c r="AJ54" s="112" t="s">
        <v>52</v>
      </c>
      <c r="AK54" s="116">
        <f>IF(AH54="","",WEEKDAY(DATE($B$3,AF54,AH54)))</f>
        <v>1</v>
      </c>
      <c r="AL54" s="117" t="s">
        <v>80</v>
      </c>
      <c r="AM54" s="124" t="s">
        <v>199</v>
      </c>
      <c r="AN54" s="125" t="s">
        <v>200</v>
      </c>
      <c r="AO54" s="109" t="str">
        <f t="shared" ref="AO54:AO58" si="28">IF(H54="","",VLOOKUP(H54,$B$4:$C$14,2))</f>
        <v>カマタマ―レ讃岐 Ｕ-１３</v>
      </c>
      <c r="AP54" s="126">
        <v>1</v>
      </c>
      <c r="AQ54" s="127">
        <v>0</v>
      </c>
      <c r="AR54" s="129">
        <f>IF(AP54="","",AP54+AQ54)</f>
        <v>1</v>
      </c>
      <c r="AS54" s="110" t="s">
        <v>81</v>
      </c>
      <c r="AT54" s="129">
        <f>IF(AU54="","",AU54+AV54)</f>
        <v>0</v>
      </c>
      <c r="AU54" s="128">
        <v>0</v>
      </c>
      <c r="AV54" s="126">
        <v>0</v>
      </c>
      <c r="AW54" s="111" t="str">
        <f t="shared" ref="AW54:AW58" si="29">IF(I54="","",VLOOKUP(I54,$B$4:$C$14,2))</f>
        <v>愛媛ＦＣ Ｕ-１５</v>
      </c>
    </row>
    <row r="55" spans="1:49" s="75" customFormat="1" ht="19.5" customHeight="1" thickBot="1">
      <c r="B55" s="73"/>
      <c r="C55" s="69"/>
      <c r="D55" s="69"/>
      <c r="E55" s="140">
        <v>4</v>
      </c>
      <c r="F55" s="140">
        <v>2</v>
      </c>
      <c r="G55" s="104"/>
      <c r="H55" s="72">
        <f t="shared" ref="H55:H58" si="30">F55</f>
        <v>2</v>
      </c>
      <c r="I55" s="72">
        <f t="shared" ref="I55:I58" si="31">E55</f>
        <v>4</v>
      </c>
      <c r="J55" s="71"/>
      <c r="K55" s="177"/>
      <c r="L55" s="122">
        <v>4</v>
      </c>
      <c r="M55" s="112" t="s">
        <v>17</v>
      </c>
      <c r="N55" s="123">
        <v>30</v>
      </c>
      <c r="O55" s="112" t="s">
        <v>18</v>
      </c>
      <c r="P55" s="112" t="s">
        <v>43</v>
      </c>
      <c r="Q55" s="116">
        <f>IF(N55="","",WEEKDAY(DATE($B$3,L55,N55)))</f>
        <v>1</v>
      </c>
      <c r="R55" s="117" t="s">
        <v>54</v>
      </c>
      <c r="S55" s="124" t="s">
        <v>91</v>
      </c>
      <c r="T55" s="125" t="s">
        <v>92</v>
      </c>
      <c r="U55" s="109" t="str">
        <f>IF(E55="","",VLOOKUP(E55,$B$4:$C$14,2))</f>
        <v>愛媛ＦＣ Ｕ-１５ 新居浜</v>
      </c>
      <c r="V55" s="126">
        <v>0</v>
      </c>
      <c r="W55" s="127">
        <v>2</v>
      </c>
      <c r="X55" s="129">
        <f>IF(V55="","",V55+W55)</f>
        <v>2</v>
      </c>
      <c r="Y55" s="110" t="s">
        <v>61</v>
      </c>
      <c r="Z55" s="129">
        <f>IF(AA55="","",AA55+AB55)</f>
        <v>5</v>
      </c>
      <c r="AA55" s="128">
        <v>3</v>
      </c>
      <c r="AB55" s="126">
        <v>2</v>
      </c>
      <c r="AC55" s="111" t="str">
        <f>IF(F55="","",VLOOKUP(F55,$B$4:$C$14,2))</f>
        <v>徳島ヴォルティスJY</v>
      </c>
      <c r="AD55" s="145"/>
      <c r="AE55" s="177"/>
      <c r="AF55" s="122">
        <v>7</v>
      </c>
      <c r="AG55" s="112" t="s">
        <v>17</v>
      </c>
      <c r="AH55" s="123">
        <v>8</v>
      </c>
      <c r="AI55" s="112" t="s">
        <v>18</v>
      </c>
      <c r="AJ55" s="112" t="s">
        <v>52</v>
      </c>
      <c r="AK55" s="116">
        <f>IF(AH55="","",WEEKDAY(DATE($B$3,AF55,AH55)))</f>
        <v>7</v>
      </c>
      <c r="AL55" s="117" t="s">
        <v>79</v>
      </c>
      <c r="AM55" s="124" t="s">
        <v>126</v>
      </c>
      <c r="AN55" s="125" t="s">
        <v>127</v>
      </c>
      <c r="AO55" s="109" t="str">
        <f t="shared" si="28"/>
        <v>徳島ヴォルティスJY</v>
      </c>
      <c r="AP55" s="126">
        <v>0</v>
      </c>
      <c r="AQ55" s="127">
        <v>3</v>
      </c>
      <c r="AR55" s="129">
        <f>IF(AP55="","",AP55+AQ55)</f>
        <v>3</v>
      </c>
      <c r="AS55" s="110" t="s">
        <v>53</v>
      </c>
      <c r="AT55" s="129">
        <f>IF(AU55="","",AU55+AV55)</f>
        <v>3</v>
      </c>
      <c r="AU55" s="128">
        <v>2</v>
      </c>
      <c r="AV55" s="126">
        <v>1</v>
      </c>
      <c r="AW55" s="111" t="str">
        <f t="shared" si="29"/>
        <v>愛媛ＦＣ Ｕ-１５ 新居浜</v>
      </c>
    </row>
    <row r="56" spans="1:49" s="75" customFormat="1" ht="19.5" customHeight="1" thickBot="1">
      <c r="B56" s="73"/>
      <c r="C56" s="69"/>
      <c r="D56" s="69"/>
      <c r="E56" s="140">
        <v>5</v>
      </c>
      <c r="F56" s="140">
        <v>10</v>
      </c>
      <c r="G56" s="104"/>
      <c r="H56" s="72">
        <f t="shared" si="30"/>
        <v>10</v>
      </c>
      <c r="I56" s="72">
        <f t="shared" si="31"/>
        <v>5</v>
      </c>
      <c r="J56" s="71"/>
      <c r="K56" s="177"/>
      <c r="L56" s="122">
        <v>6</v>
      </c>
      <c r="M56" s="112" t="s">
        <v>17</v>
      </c>
      <c r="N56" s="123">
        <v>3</v>
      </c>
      <c r="O56" s="112" t="s">
        <v>18</v>
      </c>
      <c r="P56" s="112" t="s">
        <v>57</v>
      </c>
      <c r="Q56" s="116">
        <f>IF(N56="","",WEEKDAY(DATE($B$3,L56,N56)))</f>
        <v>7</v>
      </c>
      <c r="R56" s="117" t="s">
        <v>54</v>
      </c>
      <c r="S56" s="124" t="s">
        <v>100</v>
      </c>
      <c r="T56" s="125" t="s">
        <v>90</v>
      </c>
      <c r="U56" s="109" t="str">
        <f>IF(E56="","",VLOOKUP(E56,$B$4:$C$14,2))</f>
        <v>ＦＣコラソン</v>
      </c>
      <c r="V56" s="126">
        <v>0</v>
      </c>
      <c r="W56" s="127">
        <v>0</v>
      </c>
      <c r="X56" s="129">
        <f>IF(V56="","",V56+W56)</f>
        <v>0</v>
      </c>
      <c r="Y56" s="110" t="s">
        <v>61</v>
      </c>
      <c r="Z56" s="129">
        <f>IF(AA56="","",AA56+AB56)</f>
        <v>8</v>
      </c>
      <c r="AA56" s="128">
        <v>2</v>
      </c>
      <c r="AB56" s="126">
        <v>6</v>
      </c>
      <c r="AC56" s="111" t="str">
        <f>IF(F56="","",VLOOKUP(F56,$B$4:$C$14,2))</f>
        <v>ＦＣ今治 Ｕ-１５</v>
      </c>
      <c r="AD56" s="145"/>
      <c r="AE56" s="177"/>
      <c r="AF56" s="122">
        <v>9</v>
      </c>
      <c r="AG56" s="112" t="s">
        <v>17</v>
      </c>
      <c r="AH56" s="123">
        <v>23</v>
      </c>
      <c r="AI56" s="112" t="s">
        <v>18</v>
      </c>
      <c r="AJ56" s="112" t="s">
        <v>57</v>
      </c>
      <c r="AK56" s="116">
        <f>IF(AH56="","",WEEKDAY(DATE($B$3,AF56,AH56)))</f>
        <v>7</v>
      </c>
      <c r="AL56" s="117" t="s">
        <v>54</v>
      </c>
      <c r="AM56" s="124" t="s">
        <v>147</v>
      </c>
      <c r="AN56" s="125" t="s">
        <v>94</v>
      </c>
      <c r="AO56" s="109" t="str">
        <f t="shared" si="28"/>
        <v>ＦＣ今治 Ｕ-１５</v>
      </c>
      <c r="AP56" s="126">
        <v>6</v>
      </c>
      <c r="AQ56" s="127">
        <v>3</v>
      </c>
      <c r="AR56" s="129">
        <f>IF(AP56="","",AP56+AQ56)</f>
        <v>9</v>
      </c>
      <c r="AS56" s="110" t="s">
        <v>53</v>
      </c>
      <c r="AT56" s="129">
        <f>IF(AU56="","",AU56+AV56)</f>
        <v>1</v>
      </c>
      <c r="AU56" s="128">
        <v>1</v>
      </c>
      <c r="AV56" s="126">
        <v>0</v>
      </c>
      <c r="AW56" s="111" t="str">
        <f t="shared" si="29"/>
        <v>ＦＣコラソン</v>
      </c>
    </row>
    <row r="57" spans="1:49" s="75" customFormat="1" ht="19.5" customHeight="1" thickBot="1">
      <c r="B57" s="73"/>
      <c r="C57" s="69"/>
      <c r="D57" s="69"/>
      <c r="E57" s="140">
        <v>6</v>
      </c>
      <c r="F57" s="140">
        <v>9</v>
      </c>
      <c r="G57" s="104"/>
      <c r="H57" s="72">
        <f t="shared" si="30"/>
        <v>9</v>
      </c>
      <c r="I57" s="72">
        <f t="shared" si="31"/>
        <v>6</v>
      </c>
      <c r="J57" s="71"/>
      <c r="K57" s="177"/>
      <c r="L57" s="122">
        <v>7</v>
      </c>
      <c r="M57" s="112" t="s">
        <v>17</v>
      </c>
      <c r="N57" s="123">
        <v>24</v>
      </c>
      <c r="O57" s="112" t="s">
        <v>18</v>
      </c>
      <c r="P57" s="112" t="s">
        <v>52</v>
      </c>
      <c r="Q57" s="116">
        <f>IF(N57="","",WEEKDAY(DATE($B$3,L57,N57)))</f>
        <v>2</v>
      </c>
      <c r="R57" s="117" t="s">
        <v>54</v>
      </c>
      <c r="S57" s="124" t="s">
        <v>102</v>
      </c>
      <c r="T57" s="125" t="s">
        <v>137</v>
      </c>
      <c r="U57" s="109" t="str">
        <f>IF(E57="","",VLOOKUP(E57,$B$4:$C$14,2))</f>
        <v>ＦＣコーマラント</v>
      </c>
      <c r="V57" s="126">
        <v>1</v>
      </c>
      <c r="W57" s="127">
        <v>2</v>
      </c>
      <c r="X57" s="129">
        <f>IF(V57="","",V57+W57)</f>
        <v>3</v>
      </c>
      <c r="Y57" s="110" t="s">
        <v>61</v>
      </c>
      <c r="Z57" s="129">
        <f>IF(AA57="","",AA57+AB57)</f>
        <v>0</v>
      </c>
      <c r="AA57" s="128">
        <v>0</v>
      </c>
      <c r="AB57" s="126">
        <v>0</v>
      </c>
      <c r="AC57" s="111" t="str">
        <f>IF(F57="","",VLOOKUP(F57,$B$4:$C$14,2))</f>
        <v>高知ユナイテッドSCJY</v>
      </c>
      <c r="AD57" s="145"/>
      <c r="AE57" s="177"/>
      <c r="AF57" s="122">
        <v>10</v>
      </c>
      <c r="AG57" s="112" t="s">
        <v>17</v>
      </c>
      <c r="AH57" s="123">
        <v>14</v>
      </c>
      <c r="AI57" s="112" t="s">
        <v>18</v>
      </c>
      <c r="AJ57" s="112" t="s">
        <v>52</v>
      </c>
      <c r="AK57" s="116">
        <f>IF(AH57="","",WEEKDAY(DATE($B$3,AF57,AH57)))</f>
        <v>7</v>
      </c>
      <c r="AL57" s="117" t="s">
        <v>79</v>
      </c>
      <c r="AM57" s="124" t="s">
        <v>203</v>
      </c>
      <c r="AN57" s="125" t="s">
        <v>204</v>
      </c>
      <c r="AO57" s="109" t="str">
        <f t="shared" si="28"/>
        <v>高知ユナイテッドSCJY</v>
      </c>
      <c r="AP57" s="126">
        <v>2</v>
      </c>
      <c r="AQ57" s="127">
        <v>0</v>
      </c>
      <c r="AR57" s="129">
        <f>IF(AP57="","",AP57+AQ57)</f>
        <v>2</v>
      </c>
      <c r="AS57" s="110" t="s">
        <v>56</v>
      </c>
      <c r="AT57" s="129">
        <f>IF(AU57="","",AU57+AV57)</f>
        <v>1</v>
      </c>
      <c r="AU57" s="128">
        <v>1</v>
      </c>
      <c r="AV57" s="126">
        <v>0</v>
      </c>
      <c r="AW57" s="111" t="str">
        <f t="shared" si="29"/>
        <v>ＦＣコーマラント</v>
      </c>
    </row>
    <row r="58" spans="1:49" s="75" customFormat="1" ht="19.5" customHeight="1" thickBot="1">
      <c r="B58" s="73"/>
      <c r="C58" s="69"/>
      <c r="D58" s="69"/>
      <c r="E58" s="140">
        <v>7</v>
      </c>
      <c r="F58" s="140">
        <v>8</v>
      </c>
      <c r="G58" s="104"/>
      <c r="H58" s="72">
        <f t="shared" si="30"/>
        <v>8</v>
      </c>
      <c r="I58" s="72">
        <f t="shared" si="31"/>
        <v>7</v>
      </c>
      <c r="J58" s="71"/>
      <c r="K58" s="178"/>
      <c r="L58" s="122">
        <v>7</v>
      </c>
      <c r="M58" s="112" t="s">
        <v>17</v>
      </c>
      <c r="N58" s="123">
        <v>22</v>
      </c>
      <c r="O58" s="112" t="s">
        <v>18</v>
      </c>
      <c r="P58" s="112" t="s">
        <v>52</v>
      </c>
      <c r="Q58" s="116">
        <f>IF(N58="","",WEEKDAY(DATE($B$3,L58,N58)))</f>
        <v>7</v>
      </c>
      <c r="R58" s="117" t="s">
        <v>54</v>
      </c>
      <c r="S58" s="124" t="s">
        <v>117</v>
      </c>
      <c r="T58" s="125" t="s">
        <v>90</v>
      </c>
      <c r="U58" s="109" t="str">
        <f>IF(E58="","",VLOOKUP(E58,$B$4:$C$14,2))</f>
        <v>徳島ＦＣリベリモ</v>
      </c>
      <c r="V58" s="126">
        <v>2</v>
      </c>
      <c r="W58" s="127">
        <v>1</v>
      </c>
      <c r="X58" s="129">
        <f>IF(V58="","",V58+W58)</f>
        <v>3</v>
      </c>
      <c r="Y58" s="110" t="s">
        <v>61</v>
      </c>
      <c r="Z58" s="129">
        <f>IF(AA58="","",AA58+AB58)</f>
        <v>1</v>
      </c>
      <c r="AA58" s="128">
        <v>0</v>
      </c>
      <c r="AB58" s="126">
        <v>1</v>
      </c>
      <c r="AC58" s="111" t="str">
        <f>IF(F58="","",VLOOKUP(F58,$B$4:$C$14,2))</f>
        <v>ＦＣディアモ</v>
      </c>
      <c r="AD58" s="145"/>
      <c r="AE58" s="178"/>
      <c r="AF58" s="122">
        <v>10</v>
      </c>
      <c r="AG58" s="112" t="s">
        <v>17</v>
      </c>
      <c r="AH58" s="123">
        <v>1</v>
      </c>
      <c r="AI58" s="112" t="s">
        <v>18</v>
      </c>
      <c r="AJ58" s="112" t="s">
        <v>52</v>
      </c>
      <c r="AK58" s="116">
        <f>IF(AH58="","",WEEKDAY(DATE($B$3,AF58,AH58)))</f>
        <v>1</v>
      </c>
      <c r="AL58" s="117" t="s">
        <v>55</v>
      </c>
      <c r="AM58" s="124" t="s">
        <v>198</v>
      </c>
      <c r="AN58" s="125" t="s">
        <v>92</v>
      </c>
      <c r="AO58" s="109" t="str">
        <f t="shared" si="28"/>
        <v>ＦＣディアモ</v>
      </c>
      <c r="AP58" s="126">
        <v>0</v>
      </c>
      <c r="AQ58" s="127">
        <v>2</v>
      </c>
      <c r="AR58" s="129">
        <f>IF(AP58="","",AP58+AQ58)</f>
        <v>2</v>
      </c>
      <c r="AS58" s="110" t="s">
        <v>56</v>
      </c>
      <c r="AT58" s="129">
        <f>IF(AU58="","",AU58+AV58)</f>
        <v>0</v>
      </c>
      <c r="AU58" s="128">
        <v>0</v>
      </c>
      <c r="AV58" s="126">
        <v>0</v>
      </c>
      <c r="AW58" s="111" t="str">
        <f t="shared" si="29"/>
        <v>徳島ＦＣリベリモ</v>
      </c>
    </row>
    <row r="59" spans="1:49" s="74" customFormat="1" ht="19.5" customHeight="1">
      <c r="B59" s="73"/>
      <c r="C59" s="69"/>
      <c r="D59" s="69"/>
      <c r="E59" s="73"/>
      <c r="F59" s="73"/>
      <c r="G59" s="73"/>
      <c r="J59" s="73"/>
      <c r="K59" s="179" t="s">
        <v>6</v>
      </c>
      <c r="L59" s="181" t="s">
        <v>7</v>
      </c>
      <c r="M59" s="182"/>
      <c r="N59" s="182"/>
      <c r="O59" s="182"/>
      <c r="P59" s="182"/>
      <c r="Q59" s="182"/>
      <c r="R59" s="183"/>
      <c r="S59" s="187" t="s">
        <v>8</v>
      </c>
      <c r="T59" s="189" t="s">
        <v>9</v>
      </c>
      <c r="U59" s="191" t="s">
        <v>10</v>
      </c>
      <c r="V59" s="191"/>
      <c r="W59" s="191"/>
      <c r="X59" s="191"/>
      <c r="Y59" s="191"/>
      <c r="Z59" s="191"/>
      <c r="AA59" s="191"/>
      <c r="AB59" s="191"/>
      <c r="AC59" s="192"/>
      <c r="AD59" s="196"/>
      <c r="AE59" s="179" t="s">
        <v>6</v>
      </c>
      <c r="AF59" s="181" t="s">
        <v>7</v>
      </c>
      <c r="AG59" s="182"/>
      <c r="AH59" s="182"/>
      <c r="AI59" s="182"/>
      <c r="AJ59" s="182"/>
      <c r="AK59" s="182"/>
      <c r="AL59" s="183"/>
      <c r="AM59" s="187" t="s">
        <v>8</v>
      </c>
      <c r="AN59" s="189" t="s">
        <v>9</v>
      </c>
      <c r="AO59" s="191" t="s">
        <v>10</v>
      </c>
      <c r="AP59" s="191"/>
      <c r="AQ59" s="191"/>
      <c r="AR59" s="191"/>
      <c r="AS59" s="191"/>
      <c r="AT59" s="191"/>
      <c r="AU59" s="191"/>
      <c r="AV59" s="191"/>
      <c r="AW59" s="192"/>
    </row>
    <row r="60" spans="1:49" s="74" customFormat="1" ht="19.5" customHeight="1" thickBot="1">
      <c r="B60" s="73"/>
      <c r="C60" s="69"/>
      <c r="D60" s="69"/>
      <c r="E60" s="202" t="s">
        <v>10</v>
      </c>
      <c r="F60" s="202"/>
      <c r="G60" s="103"/>
      <c r="H60" s="202" t="s">
        <v>10</v>
      </c>
      <c r="I60" s="202"/>
      <c r="J60" s="70"/>
      <c r="K60" s="180"/>
      <c r="L60" s="184"/>
      <c r="M60" s="185"/>
      <c r="N60" s="185"/>
      <c r="O60" s="185"/>
      <c r="P60" s="185"/>
      <c r="Q60" s="185"/>
      <c r="R60" s="186"/>
      <c r="S60" s="188"/>
      <c r="T60" s="190"/>
      <c r="U60" s="106" t="s">
        <v>11</v>
      </c>
      <c r="V60" s="107" t="s">
        <v>12</v>
      </c>
      <c r="W60" s="107" t="s">
        <v>13</v>
      </c>
      <c r="X60" s="107" t="s">
        <v>14</v>
      </c>
      <c r="Y60" s="107"/>
      <c r="Z60" s="107" t="s">
        <v>14</v>
      </c>
      <c r="AA60" s="107" t="s">
        <v>12</v>
      </c>
      <c r="AB60" s="107" t="s">
        <v>13</v>
      </c>
      <c r="AC60" s="108" t="s">
        <v>11</v>
      </c>
      <c r="AD60" s="196"/>
      <c r="AE60" s="180"/>
      <c r="AF60" s="184"/>
      <c r="AG60" s="185"/>
      <c r="AH60" s="185"/>
      <c r="AI60" s="185"/>
      <c r="AJ60" s="185"/>
      <c r="AK60" s="185"/>
      <c r="AL60" s="186"/>
      <c r="AM60" s="188"/>
      <c r="AN60" s="190"/>
      <c r="AO60" s="106" t="s">
        <v>11</v>
      </c>
      <c r="AP60" s="107" t="s">
        <v>12</v>
      </c>
      <c r="AQ60" s="107" t="s">
        <v>13</v>
      </c>
      <c r="AR60" s="107" t="s">
        <v>14</v>
      </c>
      <c r="AS60" s="107"/>
      <c r="AT60" s="107" t="s">
        <v>14</v>
      </c>
      <c r="AU60" s="107" t="s">
        <v>12</v>
      </c>
      <c r="AV60" s="107" t="s">
        <v>13</v>
      </c>
      <c r="AW60" s="108" t="s">
        <v>11</v>
      </c>
    </row>
    <row r="61" spans="1:49" s="75" customFormat="1" ht="19.5" customHeight="1" thickBot="1">
      <c r="B61" s="73"/>
      <c r="C61" s="69"/>
      <c r="D61" s="69"/>
      <c r="E61" s="140">
        <v>1</v>
      </c>
      <c r="F61" s="140">
        <v>2</v>
      </c>
      <c r="G61" s="104"/>
      <c r="H61" s="72">
        <f>F61</f>
        <v>2</v>
      </c>
      <c r="I61" s="72">
        <f>E61</f>
        <v>1</v>
      </c>
      <c r="J61" s="71"/>
      <c r="K61" s="193">
        <v>9</v>
      </c>
      <c r="L61" s="122">
        <v>6</v>
      </c>
      <c r="M61" s="112" t="s">
        <v>17</v>
      </c>
      <c r="N61" s="123">
        <v>3</v>
      </c>
      <c r="O61" s="112" t="s">
        <v>18</v>
      </c>
      <c r="P61" s="112" t="s">
        <v>57</v>
      </c>
      <c r="Q61" s="116">
        <f>IF(N61="","",WEEKDAY(DATE($B$3,L61,N61)))</f>
        <v>7</v>
      </c>
      <c r="R61" s="117" t="s">
        <v>58</v>
      </c>
      <c r="S61" s="124" t="s">
        <v>95</v>
      </c>
      <c r="T61" s="125" t="s">
        <v>133</v>
      </c>
      <c r="U61" s="109" t="str">
        <f>IF(E61="","",VLOOKUP(E61,$B$4:$C$14,2))</f>
        <v>愛媛ＦＣ Ｕ-１５</v>
      </c>
      <c r="V61" s="126">
        <v>1</v>
      </c>
      <c r="W61" s="127">
        <v>4</v>
      </c>
      <c r="X61" s="129">
        <f>IF(V61="","",V61+W61)</f>
        <v>5</v>
      </c>
      <c r="Y61" s="110" t="s">
        <v>60</v>
      </c>
      <c r="Z61" s="129">
        <f>IF(AA61="","",AA61+AB61)</f>
        <v>3</v>
      </c>
      <c r="AA61" s="128">
        <v>2</v>
      </c>
      <c r="AB61" s="126">
        <v>1</v>
      </c>
      <c r="AC61" s="111" t="str">
        <f>IF(F61="","",VLOOKUP(F61,$B$4:$C$14,2))</f>
        <v>徳島ヴォルティスJY</v>
      </c>
      <c r="AD61" s="145"/>
      <c r="AE61" s="193">
        <v>18</v>
      </c>
      <c r="AF61" s="122">
        <v>11</v>
      </c>
      <c r="AG61" s="112" t="s">
        <v>17</v>
      </c>
      <c r="AH61" s="123">
        <v>26</v>
      </c>
      <c r="AI61" s="112" t="s">
        <v>18</v>
      </c>
      <c r="AJ61" s="112" t="s">
        <v>52</v>
      </c>
      <c r="AK61" s="116">
        <f>IF(AH61="","",WEEKDAY(DATE($B$3,AF61,AH61)))</f>
        <v>1</v>
      </c>
      <c r="AL61" s="117" t="s">
        <v>54</v>
      </c>
      <c r="AM61" s="124" t="s">
        <v>197</v>
      </c>
      <c r="AN61" s="125" t="s">
        <v>196</v>
      </c>
      <c r="AO61" s="109" t="str">
        <f t="shared" ref="AO61:AO65" si="32">IF(H61="","",VLOOKUP(H61,$B$4:$C$14,2))</f>
        <v>徳島ヴォルティスJY</v>
      </c>
      <c r="AP61" s="126">
        <v>2</v>
      </c>
      <c r="AQ61" s="127">
        <v>3</v>
      </c>
      <c r="AR61" s="129">
        <f>IF(AP61="","",AP61+AQ61)</f>
        <v>5</v>
      </c>
      <c r="AS61" s="110" t="s">
        <v>53</v>
      </c>
      <c r="AT61" s="129">
        <f>IF(AU61="","",AU61+AV61)</f>
        <v>2</v>
      </c>
      <c r="AU61" s="128">
        <v>0</v>
      </c>
      <c r="AV61" s="126">
        <v>2</v>
      </c>
      <c r="AW61" s="111" t="str">
        <f t="shared" ref="AW61:AW65" si="33">IF(I61="","",VLOOKUP(I61,$B$4:$C$14,2))</f>
        <v>愛媛ＦＣ Ｕ-１５</v>
      </c>
    </row>
    <row r="62" spans="1:49" s="75" customFormat="1" ht="19.5" customHeight="1" thickBot="1">
      <c r="B62" s="73"/>
      <c r="C62" s="69"/>
      <c r="D62" s="69"/>
      <c r="E62" s="140">
        <v>3</v>
      </c>
      <c r="F62" s="140">
        <v>10</v>
      </c>
      <c r="G62" s="104"/>
      <c r="H62" s="72">
        <f t="shared" ref="H62:H65" si="34">F62</f>
        <v>10</v>
      </c>
      <c r="I62" s="72">
        <f t="shared" ref="I62:I65" si="35">E62</f>
        <v>3</v>
      </c>
      <c r="J62" s="71"/>
      <c r="K62" s="194"/>
      <c r="L62" s="122">
        <v>6</v>
      </c>
      <c r="M62" s="112" t="s">
        <v>17</v>
      </c>
      <c r="N62" s="123">
        <v>18</v>
      </c>
      <c r="O62" s="112" t="s">
        <v>18</v>
      </c>
      <c r="P62" s="112" t="s">
        <v>57</v>
      </c>
      <c r="Q62" s="116">
        <f>IF(N62="","",WEEKDAY(DATE($B$3,L62,N62)))</f>
        <v>1</v>
      </c>
      <c r="R62" s="117" t="s">
        <v>58</v>
      </c>
      <c r="S62" s="124" t="s">
        <v>99</v>
      </c>
      <c r="T62" s="125" t="s">
        <v>111</v>
      </c>
      <c r="U62" s="109" t="str">
        <f>IF(E62="","",VLOOKUP(E62,$B$4:$C$14,2))</f>
        <v>カマタマ―レ讃岐 Ｕ-１３</v>
      </c>
      <c r="V62" s="126">
        <v>1</v>
      </c>
      <c r="W62" s="127">
        <v>0</v>
      </c>
      <c r="X62" s="129">
        <f>IF(V62="","",V62+W62)</f>
        <v>1</v>
      </c>
      <c r="Y62" s="110" t="s">
        <v>61</v>
      </c>
      <c r="Z62" s="129">
        <f>IF(AA62="","",AA62+AB62)</f>
        <v>2</v>
      </c>
      <c r="AA62" s="128">
        <v>2</v>
      </c>
      <c r="AB62" s="126">
        <v>0</v>
      </c>
      <c r="AC62" s="111" t="str">
        <f>IF(F62="","",VLOOKUP(F62,$B$4:$C$14,2))</f>
        <v>ＦＣ今治 Ｕ-１５</v>
      </c>
      <c r="AD62" s="145"/>
      <c r="AE62" s="194"/>
      <c r="AF62" s="122">
        <v>9</v>
      </c>
      <c r="AG62" s="112" t="s">
        <v>17</v>
      </c>
      <c r="AH62" s="123">
        <v>30</v>
      </c>
      <c r="AI62" s="112" t="s">
        <v>18</v>
      </c>
      <c r="AJ62" s="112" t="s">
        <v>57</v>
      </c>
      <c r="AK62" s="116">
        <f>IF(AH62="","",WEEKDAY(DATE($B$3,AF62,AH62)))</f>
        <v>7</v>
      </c>
      <c r="AL62" s="117" t="s">
        <v>55</v>
      </c>
      <c r="AM62" s="124" t="s">
        <v>147</v>
      </c>
      <c r="AN62" s="125" t="s">
        <v>148</v>
      </c>
      <c r="AO62" s="109" t="str">
        <f t="shared" si="32"/>
        <v>ＦＣ今治 Ｕ-１５</v>
      </c>
      <c r="AP62" s="126">
        <v>1</v>
      </c>
      <c r="AQ62" s="127">
        <v>1</v>
      </c>
      <c r="AR62" s="129">
        <f>IF(AP62="","",AP62+AQ62)</f>
        <v>2</v>
      </c>
      <c r="AS62" s="110" t="s">
        <v>78</v>
      </c>
      <c r="AT62" s="129">
        <f>IF(AU62="","",AU62+AV62)</f>
        <v>4</v>
      </c>
      <c r="AU62" s="128">
        <v>2</v>
      </c>
      <c r="AV62" s="126">
        <v>2</v>
      </c>
      <c r="AW62" s="111" t="str">
        <f t="shared" si="33"/>
        <v>カマタマ―レ讃岐 Ｕ-１３</v>
      </c>
    </row>
    <row r="63" spans="1:49" s="75" customFormat="1" ht="19.5" customHeight="1" thickBot="1">
      <c r="D63" s="85"/>
      <c r="E63" s="140">
        <v>4</v>
      </c>
      <c r="F63" s="140">
        <v>9</v>
      </c>
      <c r="G63" s="104"/>
      <c r="H63" s="72">
        <f t="shared" si="34"/>
        <v>9</v>
      </c>
      <c r="I63" s="72">
        <f t="shared" si="35"/>
        <v>4</v>
      </c>
      <c r="J63" s="71"/>
      <c r="K63" s="194"/>
      <c r="L63" s="122">
        <v>8</v>
      </c>
      <c r="M63" s="112" t="s">
        <v>17</v>
      </c>
      <c r="N63" s="123">
        <v>23</v>
      </c>
      <c r="O63" s="112" t="s">
        <v>18</v>
      </c>
      <c r="P63" s="112" t="s">
        <v>57</v>
      </c>
      <c r="Q63" s="116">
        <f>IF(N63="","",WEEKDAY(DATE($B$3,L63,N63)))</f>
        <v>4</v>
      </c>
      <c r="R63" s="117" t="s">
        <v>54</v>
      </c>
      <c r="S63" s="124" t="s">
        <v>91</v>
      </c>
      <c r="T63" s="125" t="s">
        <v>135</v>
      </c>
      <c r="U63" s="109" t="str">
        <f>IF(E63="","",VLOOKUP(E63,$B$4:$C$14,2))</f>
        <v>愛媛ＦＣ Ｕ-１５ 新居浜</v>
      </c>
      <c r="V63" s="126">
        <v>2</v>
      </c>
      <c r="W63" s="127">
        <v>1</v>
      </c>
      <c r="X63" s="129">
        <f>IF(V63="","",V63+W63)</f>
        <v>3</v>
      </c>
      <c r="Y63" s="110" t="s">
        <v>61</v>
      </c>
      <c r="Z63" s="129">
        <f>IF(AA63="","",AA63+AB63)</f>
        <v>1</v>
      </c>
      <c r="AA63" s="128">
        <v>0</v>
      </c>
      <c r="AB63" s="126">
        <v>1</v>
      </c>
      <c r="AC63" s="111" t="str">
        <f>IF(F63="","",VLOOKUP(F63,$B$4:$C$14,2))</f>
        <v>高知ユナイテッドSCJY</v>
      </c>
      <c r="AD63" s="145"/>
      <c r="AE63" s="194"/>
      <c r="AF63" s="122">
        <v>9</v>
      </c>
      <c r="AG63" s="112" t="s">
        <v>17</v>
      </c>
      <c r="AH63" s="123">
        <v>30</v>
      </c>
      <c r="AI63" s="112" t="s">
        <v>18</v>
      </c>
      <c r="AJ63" s="112" t="s">
        <v>82</v>
      </c>
      <c r="AK63" s="116">
        <f>IF(AH63="","",WEEKDAY(DATE($B$3,AF63,AH63)))</f>
        <v>7</v>
      </c>
      <c r="AL63" s="117" t="s">
        <v>54</v>
      </c>
      <c r="AM63" s="124" t="s">
        <v>159</v>
      </c>
      <c r="AN63" s="125" t="s">
        <v>155</v>
      </c>
      <c r="AO63" s="109" t="str">
        <f t="shared" si="32"/>
        <v>高知ユナイテッドSCJY</v>
      </c>
      <c r="AP63" s="126">
        <v>1</v>
      </c>
      <c r="AQ63" s="127">
        <v>1</v>
      </c>
      <c r="AR63" s="129">
        <f>IF(AP63="","",AP63+AQ63)</f>
        <v>2</v>
      </c>
      <c r="AS63" s="110" t="s">
        <v>56</v>
      </c>
      <c r="AT63" s="129">
        <f>IF(AU63="","",AU63+AV63)</f>
        <v>2</v>
      </c>
      <c r="AU63" s="128">
        <v>0</v>
      </c>
      <c r="AV63" s="126">
        <v>2</v>
      </c>
      <c r="AW63" s="111" t="str">
        <f t="shared" si="33"/>
        <v>愛媛ＦＣ Ｕ-１５ 新居浜</v>
      </c>
    </row>
    <row r="64" spans="1:49" s="75" customFormat="1" ht="19.5" customHeight="1" thickBot="1">
      <c r="A64" s="204"/>
      <c r="B64" s="205"/>
      <c r="D64" s="85"/>
      <c r="E64" s="140">
        <v>8</v>
      </c>
      <c r="F64" s="140">
        <v>5</v>
      </c>
      <c r="G64" s="104"/>
      <c r="H64" s="72">
        <f t="shared" si="34"/>
        <v>5</v>
      </c>
      <c r="I64" s="72">
        <f t="shared" si="35"/>
        <v>8</v>
      </c>
      <c r="J64" s="71"/>
      <c r="K64" s="194"/>
      <c r="L64" s="122">
        <v>7</v>
      </c>
      <c r="M64" s="112" t="s">
        <v>17</v>
      </c>
      <c r="N64" s="123">
        <v>29</v>
      </c>
      <c r="O64" s="112" t="s">
        <v>18</v>
      </c>
      <c r="P64" s="112" t="s">
        <v>52</v>
      </c>
      <c r="Q64" s="116">
        <f>IF(N64="","",WEEKDAY(DATE($B$3,L64,N64)))</f>
        <v>7</v>
      </c>
      <c r="R64" s="117" t="s">
        <v>58</v>
      </c>
      <c r="S64" s="124" t="s">
        <v>131</v>
      </c>
      <c r="T64" s="125" t="s">
        <v>103</v>
      </c>
      <c r="U64" s="109" t="str">
        <f>IF(E64="","",VLOOKUP(E64,$B$4:$C$14,2))</f>
        <v>ＦＣディアモ</v>
      </c>
      <c r="V64" s="126">
        <v>2</v>
      </c>
      <c r="W64" s="127">
        <v>3</v>
      </c>
      <c r="X64" s="129">
        <f>IF(V64="","",V64+W64)</f>
        <v>5</v>
      </c>
      <c r="Y64" s="110" t="s">
        <v>67</v>
      </c>
      <c r="Z64" s="129">
        <f>IF(AA64="","",AA64+AB64)</f>
        <v>2</v>
      </c>
      <c r="AA64" s="128">
        <v>2</v>
      </c>
      <c r="AB64" s="126">
        <v>0</v>
      </c>
      <c r="AC64" s="111" t="str">
        <f>IF(F64="","",VLOOKUP(F64,$B$4:$C$14,2))</f>
        <v>ＦＣコラソン</v>
      </c>
      <c r="AD64" s="145"/>
      <c r="AE64" s="194"/>
      <c r="AF64" s="122">
        <v>11</v>
      </c>
      <c r="AG64" s="112" t="s">
        <v>17</v>
      </c>
      <c r="AH64" s="123">
        <v>23</v>
      </c>
      <c r="AI64" s="112" t="s">
        <v>18</v>
      </c>
      <c r="AJ64" s="112" t="s">
        <v>57</v>
      </c>
      <c r="AK64" s="116">
        <f>IF(AH64="","",WEEKDAY(DATE($B$3,AF64,AH64)))</f>
        <v>5</v>
      </c>
      <c r="AL64" s="117" t="s">
        <v>55</v>
      </c>
      <c r="AM64" s="124" t="s">
        <v>194</v>
      </c>
      <c r="AN64" s="125" t="s">
        <v>195</v>
      </c>
      <c r="AO64" s="109" t="str">
        <f t="shared" si="32"/>
        <v>ＦＣコラソン</v>
      </c>
      <c r="AP64" s="126">
        <v>0</v>
      </c>
      <c r="AQ64" s="127">
        <v>0</v>
      </c>
      <c r="AR64" s="129">
        <f>IF(AP64="","",AP64+AQ64)</f>
        <v>0</v>
      </c>
      <c r="AS64" s="110" t="s">
        <v>78</v>
      </c>
      <c r="AT64" s="129">
        <f>IF(AU64="","",AU64+AV64)</f>
        <v>8</v>
      </c>
      <c r="AU64" s="128">
        <v>3</v>
      </c>
      <c r="AV64" s="126">
        <v>5</v>
      </c>
      <c r="AW64" s="111" t="str">
        <f t="shared" si="33"/>
        <v>ＦＣディアモ</v>
      </c>
    </row>
    <row r="65" spans="1:49" s="75" customFormat="1" ht="19.5" customHeight="1" thickBot="1">
      <c r="A65" s="206"/>
      <c r="B65" s="207"/>
      <c r="D65" s="85"/>
      <c r="E65" s="140">
        <v>7</v>
      </c>
      <c r="F65" s="140">
        <v>6</v>
      </c>
      <c r="G65" s="104"/>
      <c r="H65" s="72">
        <f t="shared" si="34"/>
        <v>6</v>
      </c>
      <c r="I65" s="72">
        <f t="shared" si="35"/>
        <v>7</v>
      </c>
      <c r="J65" s="71"/>
      <c r="K65" s="195"/>
      <c r="L65" s="130">
        <v>7</v>
      </c>
      <c r="M65" s="115" t="s">
        <v>17</v>
      </c>
      <c r="N65" s="131">
        <v>17</v>
      </c>
      <c r="O65" s="115" t="s">
        <v>18</v>
      </c>
      <c r="P65" s="115" t="s">
        <v>57</v>
      </c>
      <c r="Q65" s="118">
        <f>IF(N65="","",WEEKDAY(DATE($B$3,L65,N65)))</f>
        <v>2</v>
      </c>
      <c r="R65" s="119" t="s">
        <v>58</v>
      </c>
      <c r="S65" s="132" t="s">
        <v>107</v>
      </c>
      <c r="T65" s="133" t="s">
        <v>96</v>
      </c>
      <c r="U65" s="114" t="str">
        <f>IF(E65="","",VLOOKUP(E65,$B$4:$C$14,2))</f>
        <v>徳島ＦＣリベリモ</v>
      </c>
      <c r="V65" s="134">
        <v>0</v>
      </c>
      <c r="W65" s="135">
        <v>3</v>
      </c>
      <c r="X65" s="129">
        <f>IF(V65="","",V65+W65)</f>
        <v>3</v>
      </c>
      <c r="Y65" s="113" t="s">
        <v>61</v>
      </c>
      <c r="Z65" s="129">
        <f>IF(AA65="","",AA65+AB65)</f>
        <v>2</v>
      </c>
      <c r="AA65" s="136">
        <v>1</v>
      </c>
      <c r="AB65" s="134">
        <v>1</v>
      </c>
      <c r="AC65" s="120" t="str">
        <f>IF(F65="","",VLOOKUP(F65,$B$4:$C$14,2))</f>
        <v>ＦＣコーマラント</v>
      </c>
      <c r="AD65" s="145"/>
      <c r="AE65" s="195"/>
      <c r="AF65" s="130">
        <v>9</v>
      </c>
      <c r="AG65" s="115" t="s">
        <v>17</v>
      </c>
      <c r="AH65" s="131">
        <v>18</v>
      </c>
      <c r="AI65" s="115" t="s">
        <v>18</v>
      </c>
      <c r="AJ65" s="115" t="s">
        <v>52</v>
      </c>
      <c r="AK65" s="118">
        <f>IF(AH65="","",WEEKDAY(DATE($B$3,AF65,AH65)))</f>
        <v>2</v>
      </c>
      <c r="AL65" s="119" t="s">
        <v>55</v>
      </c>
      <c r="AM65" s="132" t="s">
        <v>189</v>
      </c>
      <c r="AN65" s="133" t="s">
        <v>190</v>
      </c>
      <c r="AO65" s="114" t="str">
        <f t="shared" si="32"/>
        <v>ＦＣコーマラント</v>
      </c>
      <c r="AP65" s="134">
        <v>2</v>
      </c>
      <c r="AQ65" s="135">
        <v>3</v>
      </c>
      <c r="AR65" s="129">
        <f>IF(AP65="","",AP65+AQ65)</f>
        <v>5</v>
      </c>
      <c r="AS65" s="113" t="s">
        <v>56</v>
      </c>
      <c r="AT65" s="129">
        <f>IF(AU65="","",AU65+AV65)</f>
        <v>2</v>
      </c>
      <c r="AU65" s="136">
        <v>1</v>
      </c>
      <c r="AV65" s="134">
        <v>1</v>
      </c>
      <c r="AW65" s="120" t="str">
        <f t="shared" si="33"/>
        <v>徳島ＦＣリベリモ</v>
      </c>
    </row>
    <row r="66" spans="1:49" ht="19.5" customHeight="1">
      <c r="T66" s="89"/>
      <c r="AN66" s="89"/>
    </row>
    <row r="67" spans="1:49" ht="19.5" customHeight="1">
      <c r="E67" s="79"/>
      <c r="F67" s="79"/>
      <c r="G67" s="79"/>
      <c r="H67" s="79"/>
      <c r="I67" s="79"/>
      <c r="J67" s="80"/>
      <c r="N67" s="80"/>
      <c r="O67" s="80"/>
      <c r="P67" s="80"/>
      <c r="R67" s="80"/>
      <c r="S67" s="80"/>
      <c r="T67" s="80"/>
      <c r="U67" s="86" t="s">
        <v>41</v>
      </c>
      <c r="V67" s="86" t="s">
        <v>38</v>
      </c>
      <c r="W67" s="82" t="s">
        <v>39</v>
      </c>
      <c r="X67" s="82" t="s">
        <v>40</v>
      </c>
      <c r="Y67" s="82" t="s">
        <v>35</v>
      </c>
      <c r="Z67" s="82" t="s">
        <v>36</v>
      </c>
      <c r="AA67" s="74" t="s">
        <v>37</v>
      </c>
      <c r="AB67" s="102"/>
      <c r="AC67" s="102"/>
      <c r="AD67" s="102"/>
      <c r="AH67" s="80"/>
      <c r="AI67" s="80"/>
      <c r="AJ67" s="80"/>
      <c r="AL67" s="80"/>
      <c r="AM67" s="80"/>
      <c r="AN67" s="80"/>
      <c r="AO67" s="86" t="s">
        <v>42</v>
      </c>
      <c r="AP67" s="86" t="s">
        <v>38</v>
      </c>
      <c r="AQ67" s="82" t="s">
        <v>39</v>
      </c>
      <c r="AR67" s="82" t="s">
        <v>40</v>
      </c>
      <c r="AS67" s="82" t="s">
        <v>35</v>
      </c>
      <c r="AT67" s="82" t="s">
        <v>36</v>
      </c>
      <c r="AU67" s="74" t="s">
        <v>37</v>
      </c>
      <c r="AV67" s="102"/>
      <c r="AW67" s="102"/>
    </row>
    <row r="68" spans="1:49" ht="19.5" customHeight="1">
      <c r="E68" s="79"/>
      <c r="F68" s="79"/>
      <c r="G68" s="79"/>
      <c r="H68" s="79"/>
      <c r="I68" s="79"/>
      <c r="J68" s="80"/>
      <c r="N68" s="80"/>
      <c r="O68" s="80"/>
      <c r="P68" s="80"/>
      <c r="R68" s="80"/>
      <c r="S68" s="80"/>
      <c r="T68" s="80"/>
      <c r="U68" s="139" t="s">
        <v>68</v>
      </c>
      <c r="V68" s="86">
        <f>COUNTIF($U$5:$AC$65,U68)</f>
        <v>9</v>
      </c>
      <c r="W68" s="82">
        <f>COUNTIFS($U$5:$U$65,U68,$X$5:$X$65,"&gt;=0")</f>
        <v>8</v>
      </c>
      <c r="X68" s="82">
        <f>COUNTIFS($AC$5:$AC$65,U68,$Z$5:$Z$65,"&gt;=0")</f>
        <v>1</v>
      </c>
      <c r="Y68" s="82">
        <f>COUNTIFS($U$5:$U$65,U68,$L$5:$L$65,"&gt;=0",$X$5:$X$65,"")</f>
        <v>0</v>
      </c>
      <c r="Z68" s="82">
        <f>COUNTIFS($AC$5:$AC$65,U68,$L$5:$L$65,"&gt;=0",$Z$5:$Z$65,"")</f>
        <v>0</v>
      </c>
      <c r="AA68" s="74">
        <f>V68-W68-X68-Y68-Z68</f>
        <v>0</v>
      </c>
      <c r="AB68" s="102"/>
      <c r="AC68" s="102"/>
      <c r="AD68" s="79"/>
      <c r="AG68" s="80"/>
      <c r="AH68" s="80"/>
      <c r="AI68" s="80"/>
      <c r="AJ68" s="80"/>
      <c r="AL68" s="80"/>
      <c r="AM68" s="80"/>
      <c r="AN68" s="80"/>
      <c r="AO68" s="139" t="s">
        <v>68</v>
      </c>
      <c r="AP68" s="86">
        <f>COUNTIF($AO$5:$AW$65,AO68)</f>
        <v>9</v>
      </c>
      <c r="AQ68" s="82">
        <f>COUNTIFS($AO$5:$AO$65,AO68,$AR$5:$AR$65,"&gt;=0")</f>
        <v>1</v>
      </c>
      <c r="AR68" s="82">
        <f>COUNTIFS($AW$5:$AW$65,AO68,$AT$5:$AT$65,"&gt;=0")</f>
        <v>8</v>
      </c>
      <c r="AS68" s="82">
        <f>COUNTIFS($AO$5:$AO$65,AO68,$AF$5:$AF$65,"&gt;=0",$AR$5:$AR$65,"")</f>
        <v>0</v>
      </c>
      <c r="AT68" s="82">
        <f>COUNTIFS($AW$5:$AW$65,AO68,$AF$5:$AF$65,"&gt;=0",$AT$5:$AT$65,"")</f>
        <v>0</v>
      </c>
      <c r="AU68" s="74">
        <f>AP68-AQ68-AR68-AS68-AT68</f>
        <v>0</v>
      </c>
      <c r="AV68" s="102"/>
      <c r="AW68" s="78"/>
    </row>
    <row r="69" spans="1:49" ht="19.5" customHeight="1">
      <c r="E69" s="79"/>
      <c r="F69" s="79"/>
      <c r="G69" s="79"/>
      <c r="H69" s="79"/>
      <c r="I69" s="79"/>
      <c r="J69" s="80"/>
      <c r="N69" s="80"/>
      <c r="O69" s="80"/>
      <c r="P69" s="80"/>
      <c r="R69" s="80"/>
      <c r="S69" s="80"/>
      <c r="T69" s="80"/>
      <c r="U69" s="139" t="s">
        <v>76</v>
      </c>
      <c r="V69" s="86">
        <f t="shared" ref="V69:V77" si="36">COUNTIF($U$5:$AC$65,U69)</f>
        <v>9</v>
      </c>
      <c r="W69" s="82">
        <f t="shared" ref="W69:W77" si="37">COUNTIFS($U$5:$U$65,U69,$X$5:$X$65,"&gt;=0")</f>
        <v>4</v>
      </c>
      <c r="X69" s="82">
        <f t="shared" ref="X69:X77" si="38">COUNTIFS($AC$5:$AC$65,U69,$Z$5:$Z$65,"&gt;=0")</f>
        <v>5</v>
      </c>
      <c r="Y69" s="82">
        <f t="shared" ref="Y69:Y77" si="39">COUNTIFS($U$5:$U$65,U69,$L$5:$L$65,"&gt;=0",$X$5:$X$65,"")</f>
        <v>0</v>
      </c>
      <c r="Z69" s="82">
        <f t="shared" ref="Z69:Z77" si="40">COUNTIFS($AC$5:$AC$65,U69,$L$5:$L$65,"&gt;=0",$Z$5:$Z$65,"")</f>
        <v>0</v>
      </c>
      <c r="AA69" s="74">
        <f t="shared" ref="AA69:AA77" si="41">V69-W69-X69-Y69-Z69</f>
        <v>0</v>
      </c>
      <c r="AB69" s="102"/>
      <c r="AC69" s="102"/>
      <c r="AD69" s="79"/>
      <c r="AG69" s="80"/>
      <c r="AH69" s="80"/>
      <c r="AI69" s="80"/>
      <c r="AJ69" s="80"/>
      <c r="AL69" s="80"/>
      <c r="AM69" s="80"/>
      <c r="AN69" s="80"/>
      <c r="AO69" s="139" t="s">
        <v>76</v>
      </c>
      <c r="AP69" s="86">
        <f t="shared" ref="AP69:AP77" si="42">COUNTIF($AO$5:$AW$65,AO69)</f>
        <v>9</v>
      </c>
      <c r="AQ69" s="82">
        <f t="shared" ref="AQ69:AQ77" si="43">COUNTIFS($AO$5:$AO$65,AO69,$AR$5:$AR$65,"&gt;=0")</f>
        <v>5</v>
      </c>
      <c r="AR69" s="82">
        <f t="shared" ref="AR69:AR77" si="44">COUNTIFS($AW$5:$AW$65,AO69,$AT$5:$AT$65,"&gt;=0")</f>
        <v>4</v>
      </c>
      <c r="AS69" s="82">
        <f t="shared" ref="AS69:AS77" si="45">COUNTIFS($AO$5:$AO$65,AO69,$AF$5:$AF$65,"&gt;=0",$AR$5:$AR$65,"")</f>
        <v>0</v>
      </c>
      <c r="AT69" s="82">
        <f t="shared" ref="AT69:AT77" si="46">COUNTIFS($AW$5:$AW$65,AO69,$AF$5:$AF$65,"&gt;=0",$AT$5:$AT$65,"")</f>
        <v>0</v>
      </c>
      <c r="AU69" s="74">
        <f t="shared" ref="AU69:AU77" si="47">AP69-AQ69-AR69-AS69-AT69</f>
        <v>0</v>
      </c>
      <c r="AV69" s="102"/>
      <c r="AW69" s="78"/>
    </row>
    <row r="70" spans="1:49" ht="19.5" customHeight="1">
      <c r="E70" s="79"/>
      <c r="F70" s="79"/>
      <c r="G70" s="79"/>
      <c r="H70" s="79"/>
      <c r="I70" s="79"/>
      <c r="J70" s="80"/>
      <c r="N70" s="80"/>
      <c r="O70" s="80"/>
      <c r="P70" s="80"/>
      <c r="R70" s="80"/>
      <c r="S70" s="80"/>
      <c r="T70" s="80"/>
      <c r="U70" s="139" t="s">
        <v>69</v>
      </c>
      <c r="V70" s="86">
        <f t="shared" si="36"/>
        <v>9</v>
      </c>
      <c r="W70" s="82">
        <f t="shared" si="37"/>
        <v>5</v>
      </c>
      <c r="X70" s="82">
        <f t="shared" si="38"/>
        <v>4</v>
      </c>
      <c r="Y70" s="82">
        <f t="shared" si="39"/>
        <v>0</v>
      </c>
      <c r="Z70" s="82">
        <f t="shared" si="40"/>
        <v>0</v>
      </c>
      <c r="AA70" s="74">
        <f t="shared" si="41"/>
        <v>0</v>
      </c>
      <c r="AB70" s="102"/>
      <c r="AC70" s="102"/>
      <c r="AD70" s="79"/>
      <c r="AG70" s="80"/>
      <c r="AH70" s="80"/>
      <c r="AI70" s="80"/>
      <c r="AJ70" s="80"/>
      <c r="AL70" s="80"/>
      <c r="AM70" s="80"/>
      <c r="AN70" s="80"/>
      <c r="AO70" s="139" t="s">
        <v>69</v>
      </c>
      <c r="AP70" s="86">
        <f t="shared" si="42"/>
        <v>9</v>
      </c>
      <c r="AQ70" s="82">
        <f t="shared" si="43"/>
        <v>4</v>
      </c>
      <c r="AR70" s="82">
        <f t="shared" si="44"/>
        <v>5</v>
      </c>
      <c r="AS70" s="82">
        <f t="shared" si="45"/>
        <v>0</v>
      </c>
      <c r="AT70" s="82">
        <f t="shared" si="46"/>
        <v>0</v>
      </c>
      <c r="AU70" s="74">
        <f t="shared" si="47"/>
        <v>0</v>
      </c>
      <c r="AV70" s="102"/>
      <c r="AW70" s="78"/>
    </row>
    <row r="71" spans="1:49" ht="19.5" customHeight="1">
      <c r="E71" s="79"/>
      <c r="F71" s="79"/>
      <c r="G71" s="79"/>
      <c r="H71" s="79"/>
      <c r="I71" s="79"/>
      <c r="J71" s="80"/>
      <c r="N71" s="80"/>
      <c r="O71" s="80"/>
      <c r="P71" s="80"/>
      <c r="R71" s="80"/>
      <c r="S71" s="80"/>
      <c r="T71" s="80"/>
      <c r="U71" s="139" t="s">
        <v>70</v>
      </c>
      <c r="V71" s="86">
        <f t="shared" si="36"/>
        <v>9</v>
      </c>
      <c r="W71" s="82">
        <f t="shared" si="37"/>
        <v>3</v>
      </c>
      <c r="X71" s="82">
        <f t="shared" si="38"/>
        <v>6</v>
      </c>
      <c r="Y71" s="82">
        <f t="shared" si="39"/>
        <v>0</v>
      </c>
      <c r="Z71" s="82">
        <f t="shared" si="40"/>
        <v>0</v>
      </c>
      <c r="AA71" s="74">
        <f t="shared" si="41"/>
        <v>0</v>
      </c>
      <c r="AB71" s="102"/>
      <c r="AC71" s="102"/>
      <c r="AD71" s="79"/>
      <c r="AG71" s="80"/>
      <c r="AH71" s="80"/>
      <c r="AI71" s="80"/>
      <c r="AJ71" s="80"/>
      <c r="AL71" s="80"/>
      <c r="AM71" s="80"/>
      <c r="AN71" s="80"/>
      <c r="AO71" s="139" t="s">
        <v>70</v>
      </c>
      <c r="AP71" s="86">
        <f t="shared" si="42"/>
        <v>9</v>
      </c>
      <c r="AQ71" s="82">
        <f t="shared" si="43"/>
        <v>6</v>
      </c>
      <c r="AR71" s="82">
        <f t="shared" si="44"/>
        <v>3</v>
      </c>
      <c r="AS71" s="82">
        <f t="shared" si="45"/>
        <v>0</v>
      </c>
      <c r="AT71" s="82">
        <f t="shared" si="46"/>
        <v>0</v>
      </c>
      <c r="AU71" s="74">
        <f t="shared" si="47"/>
        <v>0</v>
      </c>
      <c r="AV71" s="102"/>
      <c r="AW71" s="78"/>
    </row>
    <row r="72" spans="1:49" ht="19.5" customHeight="1">
      <c r="E72" s="79"/>
      <c r="F72" s="79"/>
      <c r="G72" s="79"/>
      <c r="H72" s="79"/>
      <c r="I72" s="79"/>
      <c r="J72" s="80"/>
      <c r="N72" s="80"/>
      <c r="O72" s="80"/>
      <c r="P72" s="80"/>
      <c r="R72" s="80"/>
      <c r="S72" s="80"/>
      <c r="T72" s="80"/>
      <c r="U72" s="139" t="s">
        <v>71</v>
      </c>
      <c r="V72" s="86">
        <f t="shared" si="36"/>
        <v>9</v>
      </c>
      <c r="W72" s="82">
        <f t="shared" si="37"/>
        <v>7</v>
      </c>
      <c r="X72" s="82">
        <f t="shared" si="38"/>
        <v>2</v>
      </c>
      <c r="Y72" s="82">
        <f t="shared" si="39"/>
        <v>0</v>
      </c>
      <c r="Z72" s="82">
        <f t="shared" si="40"/>
        <v>0</v>
      </c>
      <c r="AA72" s="74">
        <f t="shared" si="41"/>
        <v>0</v>
      </c>
      <c r="AB72" s="102"/>
      <c r="AC72" s="102"/>
      <c r="AD72" s="79"/>
      <c r="AG72" s="80"/>
      <c r="AH72" s="80"/>
      <c r="AI72" s="80"/>
      <c r="AJ72" s="80"/>
      <c r="AL72" s="80"/>
      <c r="AM72" s="80"/>
      <c r="AN72" s="80"/>
      <c r="AO72" s="139" t="s">
        <v>71</v>
      </c>
      <c r="AP72" s="86">
        <f t="shared" si="42"/>
        <v>9</v>
      </c>
      <c r="AQ72" s="82">
        <f t="shared" si="43"/>
        <v>2</v>
      </c>
      <c r="AR72" s="82">
        <f t="shared" si="44"/>
        <v>7</v>
      </c>
      <c r="AS72" s="82">
        <f t="shared" si="45"/>
        <v>0</v>
      </c>
      <c r="AT72" s="82">
        <f t="shared" si="46"/>
        <v>0</v>
      </c>
      <c r="AU72" s="74">
        <f t="shared" si="47"/>
        <v>0</v>
      </c>
      <c r="AV72" s="102"/>
      <c r="AW72" s="78"/>
    </row>
    <row r="73" spans="1:49" ht="19.5" customHeight="1">
      <c r="U73" s="139" t="s">
        <v>72</v>
      </c>
      <c r="V73" s="86">
        <f t="shared" si="36"/>
        <v>9</v>
      </c>
      <c r="W73" s="82">
        <f t="shared" si="37"/>
        <v>4</v>
      </c>
      <c r="X73" s="82">
        <f t="shared" si="38"/>
        <v>5</v>
      </c>
      <c r="Y73" s="82">
        <f t="shared" si="39"/>
        <v>0</v>
      </c>
      <c r="Z73" s="82">
        <f t="shared" si="40"/>
        <v>0</v>
      </c>
      <c r="AA73" s="74">
        <f t="shared" si="41"/>
        <v>0</v>
      </c>
      <c r="AC73" s="81"/>
      <c r="AD73" s="79"/>
      <c r="AJ73" s="80"/>
      <c r="AK73" s="79"/>
      <c r="AN73" s="80"/>
      <c r="AO73" s="139" t="s">
        <v>72</v>
      </c>
      <c r="AP73" s="86">
        <f t="shared" si="42"/>
        <v>9</v>
      </c>
      <c r="AQ73" s="82">
        <f t="shared" si="43"/>
        <v>5</v>
      </c>
      <c r="AR73" s="82">
        <f t="shared" si="44"/>
        <v>4</v>
      </c>
      <c r="AS73" s="82">
        <f t="shared" si="45"/>
        <v>0</v>
      </c>
      <c r="AT73" s="82">
        <f t="shared" si="46"/>
        <v>0</v>
      </c>
      <c r="AU73" s="74">
        <f t="shared" si="47"/>
        <v>0</v>
      </c>
      <c r="AW73" s="78"/>
    </row>
    <row r="74" spans="1:49" ht="19.5" customHeight="1">
      <c r="U74" s="139" t="s">
        <v>73</v>
      </c>
      <c r="V74" s="86">
        <f t="shared" si="36"/>
        <v>9</v>
      </c>
      <c r="W74" s="82">
        <f t="shared" si="37"/>
        <v>5</v>
      </c>
      <c r="X74" s="82">
        <f t="shared" si="38"/>
        <v>4</v>
      </c>
      <c r="Y74" s="82">
        <f t="shared" si="39"/>
        <v>0</v>
      </c>
      <c r="Z74" s="82">
        <f t="shared" si="40"/>
        <v>0</v>
      </c>
      <c r="AA74" s="74">
        <f t="shared" si="41"/>
        <v>0</v>
      </c>
      <c r="AC74" s="81"/>
      <c r="AD74" s="79"/>
      <c r="AJ74" s="80"/>
      <c r="AK74" s="79"/>
      <c r="AN74" s="80"/>
      <c r="AO74" s="139" t="s">
        <v>73</v>
      </c>
      <c r="AP74" s="86">
        <f t="shared" si="42"/>
        <v>9</v>
      </c>
      <c r="AQ74" s="82">
        <f t="shared" si="43"/>
        <v>4</v>
      </c>
      <c r="AR74" s="82">
        <f t="shared" si="44"/>
        <v>5</v>
      </c>
      <c r="AS74" s="82">
        <f t="shared" si="45"/>
        <v>0</v>
      </c>
      <c r="AT74" s="82">
        <f t="shared" si="46"/>
        <v>0</v>
      </c>
      <c r="AU74" s="74">
        <f t="shared" si="47"/>
        <v>0</v>
      </c>
      <c r="AW74" s="78"/>
    </row>
    <row r="75" spans="1:49" ht="19.5" customHeight="1">
      <c r="U75" s="139" t="s">
        <v>74</v>
      </c>
      <c r="V75" s="86">
        <f t="shared" si="36"/>
        <v>9</v>
      </c>
      <c r="W75" s="82">
        <f t="shared" si="37"/>
        <v>3</v>
      </c>
      <c r="X75" s="82">
        <f t="shared" si="38"/>
        <v>6</v>
      </c>
      <c r="Y75" s="82">
        <f t="shared" si="39"/>
        <v>0</v>
      </c>
      <c r="Z75" s="82">
        <f t="shared" si="40"/>
        <v>0</v>
      </c>
      <c r="AA75" s="74">
        <f t="shared" si="41"/>
        <v>0</v>
      </c>
      <c r="AC75" s="81"/>
      <c r="AD75" s="79"/>
      <c r="AJ75" s="80"/>
      <c r="AK75" s="79"/>
      <c r="AN75" s="80"/>
      <c r="AO75" s="139" t="s">
        <v>74</v>
      </c>
      <c r="AP75" s="86">
        <f t="shared" si="42"/>
        <v>9</v>
      </c>
      <c r="AQ75" s="82">
        <f t="shared" si="43"/>
        <v>6</v>
      </c>
      <c r="AR75" s="82">
        <f t="shared" si="44"/>
        <v>3</v>
      </c>
      <c r="AS75" s="82">
        <f t="shared" si="45"/>
        <v>0</v>
      </c>
      <c r="AT75" s="82">
        <f t="shared" si="46"/>
        <v>0</v>
      </c>
      <c r="AU75" s="74">
        <f t="shared" si="47"/>
        <v>0</v>
      </c>
      <c r="AW75" s="78"/>
    </row>
    <row r="76" spans="1:49" ht="19.5" customHeight="1">
      <c r="U76" s="141" t="s">
        <v>77</v>
      </c>
      <c r="V76" s="86">
        <f>COUNTIF($U$5:$AC$65,U76)</f>
        <v>9</v>
      </c>
      <c r="W76" s="82">
        <f t="shared" si="37"/>
        <v>2</v>
      </c>
      <c r="X76" s="82">
        <f t="shared" si="38"/>
        <v>7</v>
      </c>
      <c r="Y76" s="82">
        <f t="shared" si="39"/>
        <v>0</v>
      </c>
      <c r="Z76" s="82">
        <f t="shared" si="40"/>
        <v>0</v>
      </c>
      <c r="AA76" s="74">
        <f t="shared" si="41"/>
        <v>0</v>
      </c>
      <c r="AC76" s="81"/>
      <c r="AD76" s="79"/>
      <c r="AJ76" s="80"/>
      <c r="AK76" s="79"/>
      <c r="AN76" s="80"/>
      <c r="AO76" s="141" t="s">
        <v>77</v>
      </c>
      <c r="AP76" s="86">
        <f t="shared" si="42"/>
        <v>9</v>
      </c>
      <c r="AQ76" s="82">
        <f t="shared" si="43"/>
        <v>7</v>
      </c>
      <c r="AR76" s="82">
        <f t="shared" si="44"/>
        <v>2</v>
      </c>
      <c r="AS76" s="82">
        <f t="shared" si="45"/>
        <v>0</v>
      </c>
      <c r="AT76" s="82">
        <f t="shared" si="46"/>
        <v>0</v>
      </c>
      <c r="AU76" s="74">
        <f t="shared" si="47"/>
        <v>0</v>
      </c>
      <c r="AW76" s="78"/>
    </row>
    <row r="77" spans="1:49" ht="19.5" customHeight="1">
      <c r="U77" s="139" t="s">
        <v>75</v>
      </c>
      <c r="V77" s="86">
        <f t="shared" si="36"/>
        <v>9</v>
      </c>
      <c r="W77" s="82">
        <f t="shared" si="37"/>
        <v>4</v>
      </c>
      <c r="X77" s="82">
        <f t="shared" si="38"/>
        <v>5</v>
      </c>
      <c r="Y77" s="82">
        <f t="shared" si="39"/>
        <v>0</v>
      </c>
      <c r="Z77" s="82">
        <f t="shared" si="40"/>
        <v>0</v>
      </c>
      <c r="AA77" s="74">
        <f t="shared" si="41"/>
        <v>0</v>
      </c>
      <c r="AC77" s="81"/>
      <c r="AD77" s="79"/>
      <c r="AJ77" s="80"/>
      <c r="AK77" s="79"/>
      <c r="AN77" s="80"/>
      <c r="AO77" s="139" t="s">
        <v>75</v>
      </c>
      <c r="AP77" s="86">
        <f t="shared" si="42"/>
        <v>9</v>
      </c>
      <c r="AQ77" s="82">
        <f t="shared" si="43"/>
        <v>5</v>
      </c>
      <c r="AR77" s="82">
        <f t="shared" si="44"/>
        <v>4</v>
      </c>
      <c r="AS77" s="82">
        <f t="shared" si="45"/>
        <v>0</v>
      </c>
      <c r="AT77" s="82">
        <f t="shared" si="46"/>
        <v>0</v>
      </c>
      <c r="AU77" s="74">
        <f t="shared" si="47"/>
        <v>0</v>
      </c>
      <c r="AW77" s="78"/>
    </row>
    <row r="78" spans="1:49" ht="19.5" customHeight="1">
      <c r="V78" s="80">
        <f>SUM(V68:V77)</f>
        <v>90</v>
      </c>
      <c r="W78" s="80">
        <f t="shared" ref="W78:AA78" si="48">SUM(W68:W77)</f>
        <v>45</v>
      </c>
      <c r="X78" s="80">
        <f t="shared" si="48"/>
        <v>45</v>
      </c>
      <c r="Y78" s="80">
        <f t="shared" si="48"/>
        <v>0</v>
      </c>
      <c r="Z78" s="80">
        <f t="shared" si="48"/>
        <v>0</v>
      </c>
      <c r="AA78" s="80">
        <f t="shared" si="48"/>
        <v>0</v>
      </c>
      <c r="AP78" s="80">
        <f>SUM(AP68:AP77)</f>
        <v>90</v>
      </c>
      <c r="AQ78" s="80">
        <f t="shared" ref="AQ78:AU78" si="49">SUM(AQ68:AQ77)</f>
        <v>45</v>
      </c>
      <c r="AR78" s="80">
        <f t="shared" si="49"/>
        <v>45</v>
      </c>
      <c r="AS78" s="80">
        <f t="shared" si="49"/>
        <v>0</v>
      </c>
      <c r="AT78" s="80">
        <f t="shared" si="49"/>
        <v>0</v>
      </c>
      <c r="AU78" s="80">
        <f t="shared" si="49"/>
        <v>0</v>
      </c>
    </row>
  </sheetData>
  <sheetProtection password="CC13" sheet="1" objects="1" scenarios="1" selectLockedCells="1"/>
  <mergeCells count="141">
    <mergeCell ref="B3:C3"/>
    <mergeCell ref="E60:F60"/>
    <mergeCell ref="A64:B64"/>
    <mergeCell ref="A65:B65"/>
    <mergeCell ref="K40:K44"/>
    <mergeCell ref="K61:K65"/>
    <mergeCell ref="K47:K51"/>
    <mergeCell ref="K52:K53"/>
    <mergeCell ref="L52:R53"/>
    <mergeCell ref="H46:I46"/>
    <mergeCell ref="K24:K25"/>
    <mergeCell ref="L24:R25"/>
    <mergeCell ref="K12:K16"/>
    <mergeCell ref="K17:K18"/>
    <mergeCell ref="L17:R18"/>
    <mergeCell ref="S52:S53"/>
    <mergeCell ref="H60:I60"/>
    <mergeCell ref="T52:T53"/>
    <mergeCell ref="U52:AC52"/>
    <mergeCell ref="AD52:AD53"/>
    <mergeCell ref="E53:F53"/>
    <mergeCell ref="K54:K58"/>
    <mergeCell ref="K33:K37"/>
    <mergeCell ref="U38:AC38"/>
    <mergeCell ref="AD38:AD39"/>
    <mergeCell ref="E39:F39"/>
    <mergeCell ref="K38:K39"/>
    <mergeCell ref="L38:R39"/>
    <mergeCell ref="S38:S39"/>
    <mergeCell ref="T38:T39"/>
    <mergeCell ref="K45:K46"/>
    <mergeCell ref="L45:R46"/>
    <mergeCell ref="S45:S46"/>
    <mergeCell ref="T45:T46"/>
    <mergeCell ref="U45:AC45"/>
    <mergeCell ref="AD45:AD46"/>
    <mergeCell ref="E46:F46"/>
    <mergeCell ref="H53:I53"/>
    <mergeCell ref="H39:I39"/>
    <mergeCell ref="S24:S25"/>
    <mergeCell ref="T24:T25"/>
    <mergeCell ref="U24:AC24"/>
    <mergeCell ref="AD24:AD25"/>
    <mergeCell ref="E25:F25"/>
    <mergeCell ref="K26:K30"/>
    <mergeCell ref="K31:K32"/>
    <mergeCell ref="L31:R32"/>
    <mergeCell ref="S31:S32"/>
    <mergeCell ref="T31:T32"/>
    <mergeCell ref="U31:AC31"/>
    <mergeCell ref="AD31:AD32"/>
    <mergeCell ref="E32:F32"/>
    <mergeCell ref="H25:I25"/>
    <mergeCell ref="H32:I32"/>
    <mergeCell ref="S17:S18"/>
    <mergeCell ref="T17:T18"/>
    <mergeCell ref="U17:AC17"/>
    <mergeCell ref="AD17:AD18"/>
    <mergeCell ref="E18:F18"/>
    <mergeCell ref="K19:K23"/>
    <mergeCell ref="H18:I18"/>
    <mergeCell ref="E4:F4"/>
    <mergeCell ref="K5:K9"/>
    <mergeCell ref="K10:K11"/>
    <mergeCell ref="L10:R11"/>
    <mergeCell ref="S10:S11"/>
    <mergeCell ref="T10:T11"/>
    <mergeCell ref="U10:AC10"/>
    <mergeCell ref="AD10:AD11"/>
    <mergeCell ref="E11:F11"/>
    <mergeCell ref="H4:I4"/>
    <mergeCell ref="H11:I11"/>
    <mergeCell ref="AO3:AW3"/>
    <mergeCell ref="AE5:AE9"/>
    <mergeCell ref="AE10:AE11"/>
    <mergeCell ref="AF10:AL11"/>
    <mergeCell ref="AM10:AM11"/>
    <mergeCell ref="AN10:AN11"/>
    <mergeCell ref="AO10:AW10"/>
    <mergeCell ref="K1:AW1"/>
    <mergeCell ref="K3:K4"/>
    <mergeCell ref="L3:R4"/>
    <mergeCell ref="S3:S4"/>
    <mergeCell ref="T3:T4"/>
    <mergeCell ref="U3:AC3"/>
    <mergeCell ref="AD3:AD4"/>
    <mergeCell ref="AE3:AE4"/>
    <mergeCell ref="AF3:AL4"/>
    <mergeCell ref="AM3:AM4"/>
    <mergeCell ref="AN3:AN4"/>
    <mergeCell ref="K2:AC2"/>
    <mergeCell ref="AE2:AW2"/>
    <mergeCell ref="AM24:AM25"/>
    <mergeCell ref="AN24:AN25"/>
    <mergeCell ref="AO24:AW24"/>
    <mergeCell ref="AE12:AE16"/>
    <mergeCell ref="AE17:AE18"/>
    <mergeCell ref="AF17:AL18"/>
    <mergeCell ref="AM17:AM18"/>
    <mergeCell ref="AN17:AN18"/>
    <mergeCell ref="AO17:AW17"/>
    <mergeCell ref="AE19:AE23"/>
    <mergeCell ref="AE24:AE25"/>
    <mergeCell ref="AF24:AL25"/>
    <mergeCell ref="AE47:AE51"/>
    <mergeCell ref="AE52:AE53"/>
    <mergeCell ref="AF52:AL53"/>
    <mergeCell ref="AM52:AM53"/>
    <mergeCell ref="AN52:AN53"/>
    <mergeCell ref="AO52:AW52"/>
    <mergeCell ref="AE40:AE44"/>
    <mergeCell ref="AE45:AE46"/>
    <mergeCell ref="AF45:AL46"/>
    <mergeCell ref="AM45:AM46"/>
    <mergeCell ref="AN45:AN46"/>
    <mergeCell ref="AO45:AW45"/>
    <mergeCell ref="AE61:AE65"/>
    <mergeCell ref="AE54:AE58"/>
    <mergeCell ref="AE59:AE60"/>
    <mergeCell ref="AF59:AL60"/>
    <mergeCell ref="AM59:AM60"/>
    <mergeCell ref="AN59:AN60"/>
    <mergeCell ref="AO59:AW59"/>
    <mergeCell ref="K59:K60"/>
    <mergeCell ref="L59:R60"/>
    <mergeCell ref="S59:S60"/>
    <mergeCell ref="T59:T60"/>
    <mergeCell ref="U59:AC59"/>
    <mergeCell ref="AD59:AD60"/>
    <mergeCell ref="AE33:AE37"/>
    <mergeCell ref="AE38:AE39"/>
    <mergeCell ref="AF38:AL39"/>
    <mergeCell ref="AM38:AM39"/>
    <mergeCell ref="AN38:AN39"/>
    <mergeCell ref="AO38:AW38"/>
    <mergeCell ref="AE26:AE30"/>
    <mergeCell ref="AE31:AE32"/>
    <mergeCell ref="AF31:AL32"/>
    <mergeCell ref="AM31:AM32"/>
    <mergeCell ref="AN31:AN32"/>
    <mergeCell ref="AO31:AW31"/>
  </mergeCells>
  <phoneticPr fontId="7"/>
  <conditionalFormatting sqref="C5:C14">
    <cfRule type="containsBlanks" dxfId="4" priority="6" stopIfTrue="1">
      <formula>LEN(TRIM(C5))=0</formula>
    </cfRule>
  </conditionalFormatting>
  <conditionalFormatting sqref="U68:U77">
    <cfRule type="containsBlanks" dxfId="3" priority="2" stopIfTrue="1">
      <formula>LEN(TRIM(U68))=0</formula>
    </cfRule>
  </conditionalFormatting>
  <conditionalFormatting sqref="AO68:AO77">
    <cfRule type="containsBlanks" dxfId="2" priority="1" stopIfTrue="1">
      <formula>LEN(TRIM(AO68))=0</formula>
    </cfRule>
  </conditionalFormatting>
  <printOptions horizontalCentered="1" verticalCentered="1"/>
  <pageMargins left="0.19685039370078741" right="0.19685039370078741" top="0.19685039370078741" bottom="0.19685039370078741" header="0.15748031496062992" footer="0.27559055118110237"/>
  <pageSetup paperSize="9" scale="48" orientation="landscape" r:id="rId1"/>
  <headerFooter alignWithMargins="0"/>
  <rowBreaks count="1" manualBreakCount="1">
    <brk id="65" min="10" max="4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workbookViewId="0">
      <selection activeCell="AC14" sqref="AC14"/>
    </sheetView>
  </sheetViews>
  <sheetFormatPr defaultRowHeight="18" customHeight="1"/>
  <cols>
    <col min="1" max="26" width="2.875" customWidth="1"/>
  </cols>
  <sheetData>
    <row r="1" spans="1:26" ht="18" customHeight="1" thickBot="1"/>
    <row r="2" spans="1:26" ht="18" customHeight="1">
      <c r="C2" s="62">
        <v>1</v>
      </c>
      <c r="D2" s="63">
        <v>2</v>
      </c>
      <c r="E2" s="62">
        <v>2</v>
      </c>
      <c r="F2" s="64">
        <v>1</v>
      </c>
      <c r="G2" s="33">
        <v>3</v>
      </c>
      <c r="H2" s="34">
        <v>1</v>
      </c>
      <c r="I2" s="58">
        <v>4</v>
      </c>
      <c r="J2" s="59">
        <v>1</v>
      </c>
      <c r="K2" s="17">
        <v>5</v>
      </c>
      <c r="L2" s="26">
        <v>1</v>
      </c>
      <c r="M2" s="50">
        <v>6</v>
      </c>
      <c r="N2" s="51">
        <v>1</v>
      </c>
      <c r="O2" s="21">
        <v>7</v>
      </c>
      <c r="P2" s="22">
        <v>1</v>
      </c>
      <c r="Q2" s="44">
        <v>8</v>
      </c>
      <c r="R2" s="45">
        <v>1</v>
      </c>
      <c r="S2" s="3">
        <v>9</v>
      </c>
      <c r="T2" s="4">
        <v>1</v>
      </c>
    </row>
    <row r="3" spans="1:26" ht="18" customHeight="1">
      <c r="C3" s="28">
        <v>1</v>
      </c>
      <c r="D3" s="32">
        <v>3</v>
      </c>
      <c r="E3" s="55">
        <v>2</v>
      </c>
      <c r="F3" s="56">
        <v>3</v>
      </c>
      <c r="G3" s="55">
        <v>3</v>
      </c>
      <c r="H3" s="57">
        <v>2</v>
      </c>
      <c r="I3" s="12">
        <v>4</v>
      </c>
      <c r="J3" s="14">
        <v>2</v>
      </c>
      <c r="K3" s="47">
        <v>5</v>
      </c>
      <c r="L3" s="49">
        <v>2</v>
      </c>
      <c r="M3" s="7">
        <v>6</v>
      </c>
      <c r="N3" s="8">
        <v>2</v>
      </c>
      <c r="O3" s="41">
        <v>7</v>
      </c>
      <c r="P3" s="42">
        <v>2</v>
      </c>
      <c r="Q3" s="5">
        <v>8</v>
      </c>
      <c r="R3" s="6">
        <v>2</v>
      </c>
      <c r="S3" s="36">
        <v>9</v>
      </c>
      <c r="T3" s="37">
        <v>2</v>
      </c>
    </row>
    <row r="4" spans="1:26" ht="18" customHeight="1">
      <c r="C4" s="55">
        <v>1</v>
      </c>
      <c r="D4" s="57">
        <v>4</v>
      </c>
      <c r="E4" s="12">
        <v>2</v>
      </c>
      <c r="F4" s="14">
        <v>4</v>
      </c>
      <c r="G4" s="47">
        <v>3</v>
      </c>
      <c r="H4" s="48">
        <v>4</v>
      </c>
      <c r="I4" s="47">
        <v>4</v>
      </c>
      <c r="J4" s="49">
        <v>3</v>
      </c>
      <c r="K4" s="7">
        <v>5</v>
      </c>
      <c r="L4" s="8">
        <v>3</v>
      </c>
      <c r="M4" s="41">
        <v>6</v>
      </c>
      <c r="N4" s="42">
        <v>3</v>
      </c>
      <c r="O4" s="5">
        <v>7</v>
      </c>
      <c r="P4" s="6">
        <v>3</v>
      </c>
      <c r="Q4" s="36">
        <v>8</v>
      </c>
      <c r="R4" s="37">
        <v>3</v>
      </c>
      <c r="S4" s="67">
        <v>9</v>
      </c>
      <c r="T4" s="68">
        <v>3</v>
      </c>
    </row>
    <row r="5" spans="1:26" ht="18" customHeight="1">
      <c r="C5" s="12">
        <v>1</v>
      </c>
      <c r="D5" s="13">
        <v>5</v>
      </c>
      <c r="E5" s="47">
        <v>2</v>
      </c>
      <c r="F5" s="49">
        <v>5</v>
      </c>
      <c r="G5" s="7">
        <v>3</v>
      </c>
      <c r="H5" s="9">
        <v>5</v>
      </c>
      <c r="I5" s="41">
        <v>4</v>
      </c>
      <c r="J5" s="42">
        <v>5</v>
      </c>
      <c r="K5" s="41">
        <v>5</v>
      </c>
      <c r="L5" s="42">
        <v>4</v>
      </c>
      <c r="M5" s="5">
        <v>6</v>
      </c>
      <c r="N5" s="6">
        <v>4</v>
      </c>
      <c r="O5" s="36">
        <v>7</v>
      </c>
      <c r="P5" s="37">
        <v>4</v>
      </c>
      <c r="Q5" s="67">
        <v>8</v>
      </c>
      <c r="R5" s="68">
        <v>4</v>
      </c>
      <c r="S5" s="28">
        <v>9</v>
      </c>
      <c r="T5" s="29">
        <v>4</v>
      </c>
    </row>
    <row r="6" spans="1:26" ht="18" customHeight="1">
      <c r="C6" s="47">
        <v>1</v>
      </c>
      <c r="D6" s="48">
        <v>6</v>
      </c>
      <c r="E6" s="7">
        <v>2</v>
      </c>
      <c r="F6" s="8">
        <v>6</v>
      </c>
      <c r="G6" s="41">
        <v>3</v>
      </c>
      <c r="H6" s="43">
        <v>6</v>
      </c>
      <c r="I6" s="5">
        <v>4</v>
      </c>
      <c r="J6" s="6">
        <v>6</v>
      </c>
      <c r="K6" s="36">
        <v>5</v>
      </c>
      <c r="L6" s="37">
        <v>6</v>
      </c>
      <c r="M6" s="36">
        <v>6</v>
      </c>
      <c r="N6" s="37">
        <v>5</v>
      </c>
      <c r="O6" s="67">
        <v>7</v>
      </c>
      <c r="P6" s="68">
        <v>5</v>
      </c>
      <c r="Q6" s="28">
        <v>8</v>
      </c>
      <c r="R6" s="29">
        <v>5</v>
      </c>
      <c r="S6" s="55">
        <v>9</v>
      </c>
      <c r="T6" s="56">
        <v>5</v>
      </c>
    </row>
    <row r="7" spans="1:26" ht="18" customHeight="1">
      <c r="C7" s="7">
        <v>1</v>
      </c>
      <c r="D7" s="9">
        <v>7</v>
      </c>
      <c r="E7" s="41">
        <v>2</v>
      </c>
      <c r="F7" s="42">
        <v>7</v>
      </c>
      <c r="G7" s="5">
        <v>3</v>
      </c>
      <c r="H7" s="1">
        <v>7</v>
      </c>
      <c r="I7" s="36">
        <v>4</v>
      </c>
      <c r="J7" s="37">
        <v>7</v>
      </c>
      <c r="K7" s="67">
        <v>5</v>
      </c>
      <c r="L7" s="68">
        <v>7</v>
      </c>
      <c r="M7" s="28">
        <v>6</v>
      </c>
      <c r="N7" s="29">
        <v>7</v>
      </c>
      <c r="O7" s="28">
        <v>7</v>
      </c>
      <c r="P7" s="29">
        <v>6</v>
      </c>
      <c r="Q7" s="55">
        <v>8</v>
      </c>
      <c r="R7" s="56">
        <v>6</v>
      </c>
      <c r="S7" s="12">
        <v>9</v>
      </c>
      <c r="T7" s="14">
        <v>6</v>
      </c>
    </row>
    <row r="8" spans="1:26" ht="18" customHeight="1">
      <c r="C8" s="41">
        <v>1</v>
      </c>
      <c r="D8" s="43">
        <v>8</v>
      </c>
      <c r="E8" s="5">
        <v>2</v>
      </c>
      <c r="F8" s="6">
        <v>8</v>
      </c>
      <c r="G8" s="36">
        <v>3</v>
      </c>
      <c r="H8" s="38">
        <v>8</v>
      </c>
      <c r="I8" s="67">
        <v>4</v>
      </c>
      <c r="J8" s="68">
        <v>8</v>
      </c>
      <c r="K8" s="28">
        <v>5</v>
      </c>
      <c r="L8" s="29">
        <v>8</v>
      </c>
      <c r="M8" s="55">
        <v>6</v>
      </c>
      <c r="N8" s="56">
        <v>8</v>
      </c>
      <c r="O8" s="12">
        <v>7</v>
      </c>
      <c r="P8" s="14">
        <v>8</v>
      </c>
      <c r="Q8" s="12">
        <v>8</v>
      </c>
      <c r="R8" s="14">
        <v>7</v>
      </c>
      <c r="S8" s="47">
        <v>9</v>
      </c>
      <c r="T8" s="49">
        <v>7</v>
      </c>
    </row>
    <row r="9" spans="1:26" ht="18" customHeight="1" thickBot="1">
      <c r="C9" s="19">
        <v>1</v>
      </c>
      <c r="D9" s="20">
        <v>9</v>
      </c>
      <c r="E9" s="39">
        <v>2</v>
      </c>
      <c r="F9" s="40">
        <v>9</v>
      </c>
      <c r="G9" s="65">
        <v>3</v>
      </c>
      <c r="H9" s="66">
        <v>9</v>
      </c>
      <c r="I9" s="30">
        <v>4</v>
      </c>
      <c r="J9" s="31">
        <v>9</v>
      </c>
      <c r="K9" s="60">
        <v>5</v>
      </c>
      <c r="L9" s="61">
        <v>9</v>
      </c>
      <c r="M9" s="15">
        <v>6</v>
      </c>
      <c r="N9" s="16">
        <v>9</v>
      </c>
      <c r="O9" s="52">
        <v>7</v>
      </c>
      <c r="P9" s="53">
        <v>9</v>
      </c>
      <c r="Q9" s="10">
        <v>8</v>
      </c>
      <c r="R9" s="11">
        <v>9</v>
      </c>
      <c r="S9" s="10">
        <v>9</v>
      </c>
      <c r="T9" s="11">
        <v>8</v>
      </c>
    </row>
    <row r="13" spans="1:26" ht="18" customHeight="1">
      <c r="A13" s="2">
        <v>1</v>
      </c>
      <c r="B13" s="2">
        <v>9</v>
      </c>
      <c r="D13" s="18">
        <v>9</v>
      </c>
      <c r="E13" s="18">
        <v>8</v>
      </c>
      <c r="G13" s="24">
        <v>8</v>
      </c>
      <c r="H13" s="24">
        <v>7</v>
      </c>
      <c r="J13" s="27">
        <v>7</v>
      </c>
      <c r="K13" s="27">
        <v>6</v>
      </c>
      <c r="M13" s="35">
        <v>6</v>
      </c>
      <c r="N13" s="35">
        <v>5</v>
      </c>
      <c r="P13" s="23">
        <v>5</v>
      </c>
      <c r="Q13" s="23">
        <v>4</v>
      </c>
      <c r="S13" s="46">
        <v>4</v>
      </c>
      <c r="T13" s="46">
        <v>3</v>
      </c>
      <c r="V13" s="54">
        <v>3</v>
      </c>
      <c r="W13" s="54">
        <v>2</v>
      </c>
      <c r="Y13" s="25">
        <v>2</v>
      </c>
      <c r="Z13" s="25">
        <v>1</v>
      </c>
    </row>
    <row r="14" spans="1:26" ht="18" customHeight="1">
      <c r="A14" s="2">
        <v>2</v>
      </c>
      <c r="B14" s="2">
        <v>8</v>
      </c>
      <c r="D14" s="18">
        <v>1</v>
      </c>
      <c r="E14" s="18">
        <v>7</v>
      </c>
      <c r="G14" s="24">
        <v>9</v>
      </c>
      <c r="H14" s="24">
        <v>6</v>
      </c>
      <c r="J14" s="27">
        <v>8</v>
      </c>
      <c r="K14" s="27">
        <v>5</v>
      </c>
      <c r="M14" s="35">
        <v>7</v>
      </c>
      <c r="N14" s="35">
        <v>4</v>
      </c>
      <c r="P14" s="23">
        <v>6</v>
      </c>
      <c r="Q14" s="23">
        <v>3</v>
      </c>
      <c r="S14" s="46">
        <v>5</v>
      </c>
      <c r="T14" s="46">
        <v>2</v>
      </c>
      <c r="V14" s="54">
        <v>4</v>
      </c>
      <c r="W14" s="54">
        <v>1</v>
      </c>
      <c r="Y14" s="25">
        <v>3</v>
      </c>
      <c r="Z14" s="25">
        <v>9</v>
      </c>
    </row>
    <row r="15" spans="1:26" ht="18" customHeight="1">
      <c r="A15" s="2">
        <v>3</v>
      </c>
      <c r="B15" s="2">
        <v>7</v>
      </c>
      <c r="D15" s="18">
        <v>2</v>
      </c>
      <c r="E15" s="18">
        <v>6</v>
      </c>
      <c r="G15" s="24">
        <v>1</v>
      </c>
      <c r="H15" s="24">
        <v>5</v>
      </c>
      <c r="J15" s="27">
        <v>9</v>
      </c>
      <c r="K15" s="27">
        <v>4</v>
      </c>
      <c r="M15" s="35">
        <v>8</v>
      </c>
      <c r="N15" s="35">
        <v>3</v>
      </c>
      <c r="P15" s="23">
        <v>7</v>
      </c>
      <c r="Q15" s="23">
        <v>2</v>
      </c>
      <c r="S15" s="46">
        <v>6</v>
      </c>
      <c r="T15" s="46">
        <v>1</v>
      </c>
      <c r="V15" s="54">
        <v>5</v>
      </c>
      <c r="W15" s="54">
        <v>9</v>
      </c>
      <c r="Y15" s="25">
        <v>4</v>
      </c>
      <c r="Z15" s="25">
        <v>8</v>
      </c>
    </row>
    <row r="16" spans="1:26" ht="18" customHeight="1">
      <c r="A16" s="2">
        <v>4</v>
      </c>
      <c r="B16" s="2">
        <v>6</v>
      </c>
      <c r="D16" s="18">
        <v>3</v>
      </c>
      <c r="E16" s="18">
        <v>5</v>
      </c>
      <c r="G16" s="24">
        <v>2</v>
      </c>
      <c r="H16" s="24">
        <v>4</v>
      </c>
      <c r="J16" s="27">
        <v>1</v>
      </c>
      <c r="K16" s="27">
        <v>3</v>
      </c>
      <c r="M16" s="35">
        <v>9</v>
      </c>
      <c r="N16" s="35">
        <v>2</v>
      </c>
      <c r="P16" s="23">
        <v>8</v>
      </c>
      <c r="Q16" s="23">
        <v>1</v>
      </c>
      <c r="S16" s="46">
        <v>7</v>
      </c>
      <c r="T16" s="46">
        <v>9</v>
      </c>
      <c r="V16" s="54">
        <v>6</v>
      </c>
      <c r="W16" s="54">
        <v>8</v>
      </c>
      <c r="Y16" s="25">
        <v>5</v>
      </c>
      <c r="Z16" s="25">
        <v>7</v>
      </c>
    </row>
    <row r="18" spans="1:25" ht="18" customHeight="1">
      <c r="A18" s="2">
        <v>5</v>
      </c>
      <c r="D18" s="18">
        <v>4</v>
      </c>
      <c r="G18" s="24">
        <v>3</v>
      </c>
      <c r="J18" s="27">
        <v>2</v>
      </c>
      <c r="M18" s="35">
        <v>1</v>
      </c>
      <c r="P18" s="23">
        <v>9</v>
      </c>
      <c r="S18" s="46">
        <v>8</v>
      </c>
      <c r="V18" s="54">
        <v>7</v>
      </c>
      <c r="Y18" s="25">
        <v>6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72"/>
  <sheetViews>
    <sheetView tabSelected="1" view="pageBreakPreview" zoomScaleNormal="100" zoomScaleSheetLayoutView="100" workbookViewId="0">
      <selection activeCell="DE3" sqref="DE3:DN4"/>
    </sheetView>
  </sheetViews>
  <sheetFormatPr defaultRowHeight="19.5" customHeight="1"/>
  <cols>
    <col min="1" max="1" width="10.125" style="102" customWidth="1"/>
    <col min="2" max="2" width="2.125" style="102" customWidth="1"/>
    <col min="3" max="3" width="0.625" style="102" customWidth="1"/>
    <col min="4" max="4" width="2.125" style="102" customWidth="1"/>
    <col min="5" max="5" width="0.625" style="102" customWidth="1"/>
    <col min="6" max="6" width="2.125" style="102" customWidth="1"/>
    <col min="7" max="7" width="0.625" style="102" customWidth="1"/>
    <col min="8" max="9" width="2.125" style="102" customWidth="1"/>
    <col min="10" max="10" width="0.625" style="102" customWidth="1"/>
    <col min="11" max="11" width="2.125" style="102" customWidth="1"/>
    <col min="12" max="12" width="0.625" style="102" customWidth="1"/>
    <col min="13" max="13" width="2.125" style="102" customWidth="1"/>
    <col min="14" max="14" width="0.625" style="102" customWidth="1"/>
    <col min="15" max="16" width="2.125" style="102" customWidth="1"/>
    <col min="17" max="17" width="0.625" style="102" customWidth="1"/>
    <col min="18" max="18" width="2.125" style="102" customWidth="1"/>
    <col min="19" max="19" width="0.625" style="102" customWidth="1"/>
    <col min="20" max="20" width="2.125" style="102" customWidth="1"/>
    <col min="21" max="21" width="0.625" style="102" customWidth="1"/>
    <col min="22" max="23" width="2.125" style="102" customWidth="1"/>
    <col min="24" max="24" width="0.625" style="102" customWidth="1"/>
    <col min="25" max="25" width="2.125" style="102" customWidth="1"/>
    <col min="26" max="26" width="0.625" style="102" customWidth="1"/>
    <col min="27" max="27" width="2.125" style="102" customWidth="1"/>
    <col min="28" max="28" width="0.625" style="102" customWidth="1"/>
    <col min="29" max="30" width="2.125" style="102" customWidth="1"/>
    <col min="31" max="31" width="0.625" style="102" customWidth="1"/>
    <col min="32" max="32" width="2.125" style="102" customWidth="1"/>
    <col min="33" max="33" width="0.625" style="102" customWidth="1"/>
    <col min="34" max="34" width="2.125" style="102" customWidth="1"/>
    <col min="35" max="35" width="0.625" style="102" customWidth="1"/>
    <col min="36" max="37" width="2.125" style="102" customWidth="1"/>
    <col min="38" max="38" width="0.625" style="102" customWidth="1"/>
    <col min="39" max="39" width="2.125" style="102" customWidth="1"/>
    <col min="40" max="40" width="0.625" style="102" customWidth="1"/>
    <col min="41" max="41" width="2.125" style="102" customWidth="1"/>
    <col min="42" max="42" width="0.625" style="102" customWidth="1"/>
    <col min="43" max="44" width="2.125" style="102" customWidth="1"/>
    <col min="45" max="45" width="0.625" style="102" customWidth="1"/>
    <col min="46" max="46" width="2.125" style="102" customWidth="1"/>
    <col min="47" max="47" width="0.625" style="102" customWidth="1"/>
    <col min="48" max="48" width="2.125" style="102" customWidth="1"/>
    <col min="49" max="49" width="0.625" style="102" customWidth="1"/>
    <col min="50" max="51" width="2.125" style="102" customWidth="1"/>
    <col min="52" max="52" width="0.625" style="102" customWidth="1"/>
    <col min="53" max="53" width="2.125" style="102" customWidth="1"/>
    <col min="54" max="54" width="0.625" style="102" customWidth="1"/>
    <col min="55" max="55" width="2.125" style="102" customWidth="1"/>
    <col min="56" max="56" width="0.625" style="102" customWidth="1"/>
    <col min="57" max="58" width="2.125" style="102" customWidth="1"/>
    <col min="59" max="59" width="0.625" style="102" customWidth="1"/>
    <col min="60" max="60" width="2.125" style="102" customWidth="1"/>
    <col min="61" max="61" width="0.625" style="102" customWidth="1"/>
    <col min="62" max="62" width="2.125" style="102" customWidth="1"/>
    <col min="63" max="63" width="0.625" style="102" customWidth="1"/>
    <col min="64" max="65" width="2.125" style="102" customWidth="1"/>
    <col min="66" max="66" width="0.625" style="102" customWidth="1"/>
    <col min="67" max="67" width="2.125" style="102" customWidth="1"/>
    <col min="68" max="68" width="0.625" style="102" customWidth="1"/>
    <col min="69" max="69" width="2.125" style="102" customWidth="1"/>
    <col min="70" max="70" width="0.625" style="102" customWidth="1"/>
    <col min="71" max="71" width="2.125" style="102" customWidth="1"/>
    <col min="72" max="98" width="2" style="102" hidden="1" customWidth="1"/>
    <col min="99" max="101" width="3.625" style="102" customWidth="1"/>
    <col min="102" max="102" width="1.625" style="102" customWidth="1"/>
    <col min="103" max="103" width="2.625" style="102" customWidth="1"/>
    <col min="104" max="104" width="15.625" style="102" hidden="1" customWidth="1"/>
    <col min="105" max="107" width="7.125" style="102" hidden="1" customWidth="1"/>
    <col min="108" max="108" width="3.125" style="102" customWidth="1"/>
    <col min="109" max="111" width="3.625" style="102" customWidth="1"/>
    <col min="112" max="112" width="1.625" style="102" customWidth="1"/>
    <col min="113" max="113" width="2.625" style="102" customWidth="1"/>
    <col min="114" max="114" width="15.625" style="102" hidden="1" customWidth="1"/>
    <col min="115" max="117" width="5.875" style="102" hidden="1" customWidth="1"/>
    <col min="118" max="118" width="3.125" style="102" customWidth="1"/>
    <col min="119" max="16384" width="9" style="78"/>
  </cols>
  <sheetData>
    <row r="1" spans="1:118" s="75" customFormat="1" ht="36" customHeight="1">
      <c r="A1" s="348" t="s">
        <v>86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48"/>
      <c r="AJ1" s="348"/>
      <c r="AK1" s="348"/>
      <c r="AL1" s="348"/>
      <c r="AM1" s="348"/>
      <c r="AN1" s="348"/>
      <c r="AO1" s="348"/>
      <c r="AP1" s="348"/>
      <c r="AQ1" s="348"/>
      <c r="AR1" s="348"/>
      <c r="AS1" s="348"/>
      <c r="AT1" s="348"/>
      <c r="AU1" s="348"/>
      <c r="AV1" s="348"/>
      <c r="AW1" s="348"/>
      <c r="AX1" s="348"/>
      <c r="AY1" s="348"/>
      <c r="AZ1" s="348"/>
      <c r="BA1" s="348"/>
      <c r="BB1" s="348"/>
      <c r="BC1" s="348"/>
      <c r="BD1" s="348"/>
      <c r="BE1" s="348"/>
      <c r="BF1" s="348"/>
      <c r="BG1" s="348"/>
      <c r="BH1" s="348"/>
      <c r="BI1" s="348"/>
      <c r="BJ1" s="348"/>
      <c r="BK1" s="348"/>
      <c r="BL1" s="348"/>
      <c r="BM1" s="348"/>
      <c r="BN1" s="348"/>
      <c r="BO1" s="348"/>
      <c r="BP1" s="348"/>
      <c r="BQ1" s="348"/>
      <c r="BR1" s="348"/>
      <c r="BS1" s="348"/>
      <c r="BT1" s="348"/>
      <c r="BU1" s="348"/>
      <c r="BV1" s="348"/>
      <c r="BW1" s="348"/>
      <c r="BX1" s="348"/>
      <c r="BY1" s="348"/>
      <c r="BZ1" s="348"/>
      <c r="CA1" s="348"/>
      <c r="CB1" s="348"/>
      <c r="CC1" s="348"/>
      <c r="CD1" s="348"/>
      <c r="CE1" s="348"/>
      <c r="CF1" s="348"/>
      <c r="CG1" s="348"/>
      <c r="CH1" s="348"/>
      <c r="CI1" s="348"/>
      <c r="CJ1" s="348"/>
      <c r="CK1" s="348"/>
      <c r="CL1" s="348"/>
      <c r="CM1" s="348"/>
      <c r="CN1" s="348"/>
      <c r="CO1" s="348"/>
      <c r="CP1" s="348"/>
      <c r="CQ1" s="348"/>
      <c r="CR1" s="348"/>
      <c r="CS1" s="348"/>
      <c r="CT1" s="348"/>
      <c r="CU1" s="348"/>
      <c r="CV1" s="348"/>
      <c r="CW1" s="348"/>
      <c r="CX1" s="348"/>
      <c r="CY1" s="348"/>
      <c r="CZ1" s="348"/>
      <c r="DA1" s="348"/>
      <c r="DB1" s="348"/>
      <c r="DC1" s="348"/>
      <c r="DD1" s="348"/>
      <c r="DE1" s="348"/>
      <c r="DF1" s="348"/>
      <c r="DG1" s="348"/>
      <c r="DH1" s="348"/>
      <c r="DI1" s="348"/>
      <c r="DJ1" s="348"/>
      <c r="DK1" s="348"/>
      <c r="DL1" s="348"/>
      <c r="DM1" s="348"/>
      <c r="DN1" s="348"/>
    </row>
    <row r="2" spans="1:118" s="75" customFormat="1" ht="19.5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214">
        <v>43079</v>
      </c>
      <c r="DF2" s="214"/>
      <c r="DG2" s="214"/>
      <c r="DH2" s="215" t="s">
        <v>232</v>
      </c>
      <c r="DI2" s="215"/>
      <c r="DJ2" s="215"/>
      <c r="DK2" s="215"/>
      <c r="DL2" s="215"/>
      <c r="DM2" s="215"/>
      <c r="DN2" s="215"/>
    </row>
    <row r="3" spans="1:118" s="74" customFormat="1" ht="21" customHeight="1" thickBot="1">
      <c r="A3" s="381"/>
      <c r="B3" s="378" t="str">
        <f>日程表!C5</f>
        <v>愛媛ＦＣ Ｕ-１５</v>
      </c>
      <c r="C3" s="358" t="s">
        <v>29</v>
      </c>
      <c r="D3" s="358" t="s">
        <v>29</v>
      </c>
      <c r="E3" s="358" t="s">
        <v>29</v>
      </c>
      <c r="F3" s="358" t="s">
        <v>29</v>
      </c>
      <c r="G3" s="358" t="s">
        <v>29</v>
      </c>
      <c r="H3" s="359" t="s">
        <v>29</v>
      </c>
      <c r="I3" s="357" t="str">
        <f>日程表!C6</f>
        <v>徳島ヴォルティスJY</v>
      </c>
      <c r="J3" s="358"/>
      <c r="K3" s="358"/>
      <c r="L3" s="358"/>
      <c r="M3" s="358"/>
      <c r="N3" s="358"/>
      <c r="O3" s="358"/>
      <c r="P3" s="357" t="str">
        <f>日程表!C7</f>
        <v>カマタマ―レ讃岐 Ｕ-１３</v>
      </c>
      <c r="Q3" s="358"/>
      <c r="R3" s="358"/>
      <c r="S3" s="358"/>
      <c r="T3" s="358"/>
      <c r="U3" s="358"/>
      <c r="V3" s="359"/>
      <c r="W3" s="357" t="str">
        <f>日程表!C8</f>
        <v>愛媛ＦＣ Ｕ-１５ 新居浜</v>
      </c>
      <c r="X3" s="358"/>
      <c r="Y3" s="358"/>
      <c r="Z3" s="358"/>
      <c r="AA3" s="358"/>
      <c r="AB3" s="358"/>
      <c r="AC3" s="359"/>
      <c r="AD3" s="357" t="str">
        <f>日程表!C9</f>
        <v>ＦＣコラソン</v>
      </c>
      <c r="AE3" s="358"/>
      <c r="AF3" s="358"/>
      <c r="AG3" s="358"/>
      <c r="AH3" s="358"/>
      <c r="AI3" s="358"/>
      <c r="AJ3" s="359"/>
      <c r="AK3" s="357" t="str">
        <f>日程表!C10</f>
        <v>ＦＣコーマラント</v>
      </c>
      <c r="AL3" s="358"/>
      <c r="AM3" s="358"/>
      <c r="AN3" s="358"/>
      <c r="AO3" s="358"/>
      <c r="AP3" s="358"/>
      <c r="AQ3" s="359"/>
      <c r="AR3" s="357" t="str">
        <f>日程表!C11</f>
        <v>徳島ＦＣリベリモ</v>
      </c>
      <c r="AS3" s="358"/>
      <c r="AT3" s="358"/>
      <c r="AU3" s="358"/>
      <c r="AV3" s="358"/>
      <c r="AW3" s="358"/>
      <c r="AX3" s="359"/>
      <c r="AY3" s="357" t="str">
        <f>日程表!C12</f>
        <v>ＦＣディアモ</v>
      </c>
      <c r="AZ3" s="358"/>
      <c r="BA3" s="358"/>
      <c r="BB3" s="358"/>
      <c r="BC3" s="358"/>
      <c r="BD3" s="358"/>
      <c r="BE3" s="359"/>
      <c r="BF3" s="357" t="str">
        <f>日程表!C13</f>
        <v>高知ユナイテッドSCJY</v>
      </c>
      <c r="BG3" s="358"/>
      <c r="BH3" s="358"/>
      <c r="BI3" s="358"/>
      <c r="BJ3" s="358"/>
      <c r="BK3" s="358"/>
      <c r="BL3" s="359"/>
      <c r="BM3" s="357" t="str">
        <f>日程表!C14</f>
        <v>ＦＣ今治 Ｕ-１５</v>
      </c>
      <c r="BN3" s="358"/>
      <c r="BO3" s="358"/>
      <c r="BP3" s="358"/>
      <c r="BQ3" s="358"/>
      <c r="BR3" s="358"/>
      <c r="BS3" s="366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208" t="s">
        <v>31</v>
      </c>
      <c r="CV3" s="209"/>
      <c r="CW3" s="209"/>
      <c r="CX3" s="209"/>
      <c r="CY3" s="209"/>
      <c r="CZ3" s="209"/>
      <c r="DA3" s="209"/>
      <c r="DB3" s="209"/>
      <c r="DC3" s="209"/>
      <c r="DD3" s="210"/>
      <c r="DE3" s="369" t="s">
        <v>24</v>
      </c>
      <c r="DF3" s="370"/>
      <c r="DG3" s="370"/>
      <c r="DH3" s="370"/>
      <c r="DI3" s="370"/>
      <c r="DJ3" s="370"/>
      <c r="DK3" s="370"/>
      <c r="DL3" s="370"/>
      <c r="DM3" s="370"/>
      <c r="DN3" s="371"/>
    </row>
    <row r="4" spans="1:118" s="74" customFormat="1" ht="21" customHeight="1" thickBot="1">
      <c r="A4" s="382"/>
      <c r="B4" s="379" t="s">
        <v>29</v>
      </c>
      <c r="C4" s="361" t="s">
        <v>29</v>
      </c>
      <c r="D4" s="361" t="s">
        <v>29</v>
      </c>
      <c r="E4" s="361" t="s">
        <v>29</v>
      </c>
      <c r="F4" s="361" t="s">
        <v>29</v>
      </c>
      <c r="G4" s="361" t="s">
        <v>29</v>
      </c>
      <c r="H4" s="362" t="s">
        <v>29</v>
      </c>
      <c r="I4" s="360"/>
      <c r="J4" s="361"/>
      <c r="K4" s="361"/>
      <c r="L4" s="361"/>
      <c r="M4" s="361"/>
      <c r="N4" s="361"/>
      <c r="O4" s="361"/>
      <c r="P4" s="360"/>
      <c r="Q4" s="361"/>
      <c r="R4" s="361"/>
      <c r="S4" s="361"/>
      <c r="T4" s="361"/>
      <c r="U4" s="361"/>
      <c r="V4" s="362"/>
      <c r="W4" s="360"/>
      <c r="X4" s="361"/>
      <c r="Y4" s="361"/>
      <c r="Z4" s="361"/>
      <c r="AA4" s="361"/>
      <c r="AB4" s="361"/>
      <c r="AC4" s="362"/>
      <c r="AD4" s="360"/>
      <c r="AE4" s="361"/>
      <c r="AF4" s="361"/>
      <c r="AG4" s="361"/>
      <c r="AH4" s="361"/>
      <c r="AI4" s="361"/>
      <c r="AJ4" s="362"/>
      <c r="AK4" s="360"/>
      <c r="AL4" s="361"/>
      <c r="AM4" s="361"/>
      <c r="AN4" s="361"/>
      <c r="AO4" s="361"/>
      <c r="AP4" s="361"/>
      <c r="AQ4" s="362"/>
      <c r="AR4" s="360"/>
      <c r="AS4" s="361"/>
      <c r="AT4" s="361"/>
      <c r="AU4" s="361"/>
      <c r="AV4" s="361"/>
      <c r="AW4" s="361"/>
      <c r="AX4" s="362"/>
      <c r="AY4" s="360"/>
      <c r="AZ4" s="361"/>
      <c r="BA4" s="361"/>
      <c r="BB4" s="361"/>
      <c r="BC4" s="361"/>
      <c r="BD4" s="361"/>
      <c r="BE4" s="362"/>
      <c r="BF4" s="360"/>
      <c r="BG4" s="361"/>
      <c r="BH4" s="361"/>
      <c r="BI4" s="361"/>
      <c r="BJ4" s="361"/>
      <c r="BK4" s="361"/>
      <c r="BL4" s="362"/>
      <c r="BM4" s="360"/>
      <c r="BN4" s="361"/>
      <c r="BO4" s="361"/>
      <c r="BP4" s="361"/>
      <c r="BQ4" s="361"/>
      <c r="BR4" s="361"/>
      <c r="BS4" s="367"/>
      <c r="BT4" s="349" t="s">
        <v>1</v>
      </c>
      <c r="BU4" s="349"/>
      <c r="BV4" s="349"/>
      <c r="BW4" s="349"/>
      <c r="BX4" s="349"/>
      <c r="BY4" s="349"/>
      <c r="BZ4" s="349"/>
      <c r="CA4" s="349"/>
      <c r="CB4" s="350"/>
      <c r="CC4" s="353" t="s">
        <v>2</v>
      </c>
      <c r="CD4" s="349"/>
      <c r="CE4" s="349"/>
      <c r="CF4" s="349"/>
      <c r="CG4" s="349"/>
      <c r="CH4" s="349"/>
      <c r="CI4" s="349"/>
      <c r="CJ4" s="349"/>
      <c r="CK4" s="350"/>
      <c r="CL4" s="353" t="s">
        <v>3</v>
      </c>
      <c r="CM4" s="349"/>
      <c r="CN4" s="349"/>
      <c r="CO4" s="349"/>
      <c r="CP4" s="349"/>
      <c r="CQ4" s="349"/>
      <c r="CR4" s="349"/>
      <c r="CS4" s="349"/>
      <c r="CT4" s="349"/>
      <c r="CU4" s="211" t="s">
        <v>32</v>
      </c>
      <c r="CV4" s="212"/>
      <c r="CW4" s="212"/>
      <c r="CX4" s="212"/>
      <c r="CY4" s="212"/>
      <c r="CZ4" s="212"/>
      <c r="DA4" s="212"/>
      <c r="DB4" s="212"/>
      <c r="DC4" s="212"/>
      <c r="DD4" s="213"/>
      <c r="DE4" s="372"/>
      <c r="DF4" s="373"/>
      <c r="DG4" s="373"/>
      <c r="DH4" s="373"/>
      <c r="DI4" s="373"/>
      <c r="DJ4" s="373"/>
      <c r="DK4" s="373"/>
      <c r="DL4" s="373"/>
      <c r="DM4" s="373"/>
      <c r="DN4" s="374"/>
    </row>
    <row r="5" spans="1:118" s="75" customFormat="1" ht="21" customHeight="1" thickBot="1">
      <c r="A5" s="383"/>
      <c r="B5" s="380" t="s">
        <v>29</v>
      </c>
      <c r="C5" s="364" t="s">
        <v>29</v>
      </c>
      <c r="D5" s="364" t="s">
        <v>29</v>
      </c>
      <c r="E5" s="364" t="s">
        <v>29</v>
      </c>
      <c r="F5" s="364" t="s">
        <v>29</v>
      </c>
      <c r="G5" s="364" t="s">
        <v>29</v>
      </c>
      <c r="H5" s="365" t="s">
        <v>29</v>
      </c>
      <c r="I5" s="363"/>
      <c r="J5" s="364"/>
      <c r="K5" s="364"/>
      <c r="L5" s="364"/>
      <c r="M5" s="364"/>
      <c r="N5" s="364"/>
      <c r="O5" s="364"/>
      <c r="P5" s="363"/>
      <c r="Q5" s="364"/>
      <c r="R5" s="364"/>
      <c r="S5" s="364"/>
      <c r="T5" s="364"/>
      <c r="U5" s="364"/>
      <c r="V5" s="365"/>
      <c r="W5" s="363"/>
      <c r="X5" s="364"/>
      <c r="Y5" s="364"/>
      <c r="Z5" s="364"/>
      <c r="AA5" s="364"/>
      <c r="AB5" s="364"/>
      <c r="AC5" s="365"/>
      <c r="AD5" s="363"/>
      <c r="AE5" s="364"/>
      <c r="AF5" s="364"/>
      <c r="AG5" s="364"/>
      <c r="AH5" s="364"/>
      <c r="AI5" s="364"/>
      <c r="AJ5" s="365"/>
      <c r="AK5" s="363"/>
      <c r="AL5" s="364"/>
      <c r="AM5" s="364"/>
      <c r="AN5" s="364"/>
      <c r="AO5" s="364"/>
      <c r="AP5" s="364"/>
      <c r="AQ5" s="365"/>
      <c r="AR5" s="363"/>
      <c r="AS5" s="364"/>
      <c r="AT5" s="364"/>
      <c r="AU5" s="364"/>
      <c r="AV5" s="364"/>
      <c r="AW5" s="364"/>
      <c r="AX5" s="365"/>
      <c r="AY5" s="363"/>
      <c r="AZ5" s="364"/>
      <c r="BA5" s="364"/>
      <c r="BB5" s="364"/>
      <c r="BC5" s="364"/>
      <c r="BD5" s="364"/>
      <c r="BE5" s="365"/>
      <c r="BF5" s="363"/>
      <c r="BG5" s="364"/>
      <c r="BH5" s="364"/>
      <c r="BI5" s="364"/>
      <c r="BJ5" s="364"/>
      <c r="BK5" s="364"/>
      <c r="BL5" s="365"/>
      <c r="BM5" s="363"/>
      <c r="BN5" s="364"/>
      <c r="BO5" s="364"/>
      <c r="BP5" s="364"/>
      <c r="BQ5" s="364"/>
      <c r="BR5" s="364"/>
      <c r="BS5" s="368"/>
      <c r="BT5" s="351"/>
      <c r="BU5" s="351"/>
      <c r="BV5" s="351"/>
      <c r="BW5" s="351"/>
      <c r="BX5" s="351"/>
      <c r="BY5" s="351"/>
      <c r="BZ5" s="351"/>
      <c r="CA5" s="351"/>
      <c r="CB5" s="352"/>
      <c r="CC5" s="354"/>
      <c r="CD5" s="351"/>
      <c r="CE5" s="351"/>
      <c r="CF5" s="351"/>
      <c r="CG5" s="351"/>
      <c r="CH5" s="351"/>
      <c r="CI5" s="351"/>
      <c r="CJ5" s="351"/>
      <c r="CK5" s="352"/>
      <c r="CL5" s="354"/>
      <c r="CM5" s="351"/>
      <c r="CN5" s="351"/>
      <c r="CO5" s="351"/>
      <c r="CP5" s="351"/>
      <c r="CQ5" s="351"/>
      <c r="CR5" s="351"/>
      <c r="CS5" s="351"/>
      <c r="CT5" s="352"/>
      <c r="CU5" s="90" t="s">
        <v>30</v>
      </c>
      <c r="CV5" s="91" t="s">
        <v>2</v>
      </c>
      <c r="CW5" s="91" t="s">
        <v>3</v>
      </c>
      <c r="CX5" s="375" t="s">
        <v>4</v>
      </c>
      <c r="CY5" s="376"/>
      <c r="CZ5" s="92"/>
      <c r="DA5" s="93"/>
      <c r="DB5" s="93"/>
      <c r="DC5" s="93"/>
      <c r="DD5" s="94" t="s">
        <v>5</v>
      </c>
      <c r="DE5" s="90" t="s">
        <v>30</v>
      </c>
      <c r="DF5" s="144" t="s">
        <v>2</v>
      </c>
      <c r="DG5" s="91" t="s">
        <v>3</v>
      </c>
      <c r="DH5" s="377" t="s">
        <v>4</v>
      </c>
      <c r="DI5" s="377"/>
      <c r="DJ5" s="144"/>
      <c r="DK5" s="144"/>
      <c r="DL5" s="144"/>
      <c r="DM5" s="144"/>
      <c r="DN5" s="94" t="s">
        <v>5</v>
      </c>
    </row>
    <row r="6" spans="1:118" s="75" customFormat="1" ht="21" customHeight="1">
      <c r="A6" s="297" t="str">
        <f>IF(B3="","",B3)</f>
        <v>愛媛ＦＣ Ｕ-１５</v>
      </c>
      <c r="B6" s="355"/>
      <c r="C6" s="283"/>
      <c r="D6" s="283"/>
      <c r="E6" s="283"/>
      <c r="F6" s="283"/>
      <c r="G6" s="283"/>
      <c r="H6" s="328"/>
      <c r="I6" s="279" t="str">
        <f>IF(K7="","",IF(I7&gt;O7,"○",IF(I7&lt;O7,"●","△")))</f>
        <v>○</v>
      </c>
      <c r="J6" s="280"/>
      <c r="K6" s="280"/>
      <c r="L6" s="280"/>
      <c r="M6" s="280"/>
      <c r="N6" s="280"/>
      <c r="O6" s="280"/>
      <c r="P6" s="279" t="str">
        <f>IF(R7="","",IF(P7&gt;V7,"○",IF(P7&lt;V7,"●","△")))</f>
        <v>△</v>
      </c>
      <c r="Q6" s="280"/>
      <c r="R6" s="280"/>
      <c r="S6" s="280"/>
      <c r="T6" s="280"/>
      <c r="U6" s="280"/>
      <c r="V6" s="280"/>
      <c r="W6" s="279" t="str">
        <f>IF(Y7="","",IF(W7&gt;AC7,"○",IF(W7&lt;AC7,"●","△")))</f>
        <v>○</v>
      </c>
      <c r="X6" s="280"/>
      <c r="Y6" s="280"/>
      <c r="Z6" s="280"/>
      <c r="AA6" s="280"/>
      <c r="AB6" s="280"/>
      <c r="AC6" s="280"/>
      <c r="AD6" s="279" t="str">
        <f>IF(AF7="","",IF(AD7&gt;AJ7,"○",IF(AD7&lt;AJ7,"●","△")))</f>
        <v>○</v>
      </c>
      <c r="AE6" s="280"/>
      <c r="AF6" s="280"/>
      <c r="AG6" s="280"/>
      <c r="AH6" s="280"/>
      <c r="AI6" s="280"/>
      <c r="AJ6" s="281"/>
      <c r="AK6" s="279" t="str">
        <f>IF(AM7="","",IF(AK7&gt;AQ7,"○",IF(AK7&lt;AQ7,"●","△")))</f>
        <v>●</v>
      </c>
      <c r="AL6" s="280"/>
      <c r="AM6" s="280"/>
      <c r="AN6" s="280"/>
      <c r="AO6" s="280"/>
      <c r="AP6" s="280"/>
      <c r="AQ6" s="281"/>
      <c r="AR6" s="279" t="str">
        <f>IF(AT7="","",IF(AR7&gt;AX7,"○",IF(AR7&lt;AX7,"●","△")))</f>
        <v>○</v>
      </c>
      <c r="AS6" s="280"/>
      <c r="AT6" s="280"/>
      <c r="AU6" s="280"/>
      <c r="AV6" s="280"/>
      <c r="AW6" s="280"/>
      <c r="AX6" s="281"/>
      <c r="AY6" s="279" t="str">
        <f>IF(BA7="","",IF(AY7&gt;BE7,"○",IF(AY7&lt;BE7,"●","△")))</f>
        <v>○</v>
      </c>
      <c r="AZ6" s="280"/>
      <c r="BA6" s="280"/>
      <c r="BB6" s="280"/>
      <c r="BC6" s="280"/>
      <c r="BD6" s="280"/>
      <c r="BE6" s="281"/>
      <c r="BF6" s="279" t="str">
        <f>IF(BH7="","",IF(BF7&gt;BL7,"○",IF(BF7&lt;BL7,"●","△")))</f>
        <v>○</v>
      </c>
      <c r="BG6" s="280"/>
      <c r="BH6" s="280"/>
      <c r="BI6" s="280"/>
      <c r="BJ6" s="280"/>
      <c r="BK6" s="280"/>
      <c r="BL6" s="281"/>
      <c r="BM6" s="279" t="str">
        <f>IF(BO7="","",IF(BM7&gt;BS7,"○",IF(BM7&lt;BS7,"●","△")))</f>
        <v>○</v>
      </c>
      <c r="BN6" s="280"/>
      <c r="BO6" s="280"/>
      <c r="BP6" s="280"/>
      <c r="BQ6" s="280"/>
      <c r="BR6" s="280"/>
      <c r="BS6" s="280"/>
      <c r="BT6" s="321">
        <f>IF(I6="○",3,IF(I6="△",1,0))</f>
        <v>3</v>
      </c>
      <c r="BU6" s="318">
        <f>IF(P6="○",3,IF(P6="△",1,0))</f>
        <v>1</v>
      </c>
      <c r="BV6" s="320">
        <f>IF(W6="○",3,IF(W6="△",1,0))</f>
        <v>3</v>
      </c>
      <c r="BW6" s="318">
        <f>IF(AD6="○",3,IF(AD6="△",1,0))</f>
        <v>3</v>
      </c>
      <c r="BX6" s="318">
        <f>IF(AK6="○",3,IF(AK6="△",1,0))</f>
        <v>0</v>
      </c>
      <c r="BY6" s="318">
        <f>IF(AR6="○",3,IF(AR6="△",1,0))</f>
        <v>3</v>
      </c>
      <c r="BZ6" s="318">
        <f>IF(AY6="○",3,IF(AY6="△",1,0))</f>
        <v>3</v>
      </c>
      <c r="CA6" s="318">
        <f>IF(BF6="○",3,IF(BF6="△",1,0))</f>
        <v>3</v>
      </c>
      <c r="CB6" s="319">
        <f>IF(BM6="○",3,IF(BM6="△",1,0))</f>
        <v>3</v>
      </c>
      <c r="CC6" s="321">
        <f>I7</f>
        <v>5</v>
      </c>
      <c r="CD6" s="318">
        <f>P7</f>
        <v>1</v>
      </c>
      <c r="CE6" s="320">
        <f>W7</f>
        <v>3</v>
      </c>
      <c r="CF6" s="318">
        <f>AD7</f>
        <v>13</v>
      </c>
      <c r="CG6" s="318">
        <f>AK7</f>
        <v>3</v>
      </c>
      <c r="CH6" s="318">
        <f>AR7</f>
        <v>2</v>
      </c>
      <c r="CI6" s="318">
        <f>AY7</f>
        <v>6</v>
      </c>
      <c r="CJ6" s="318">
        <f>BF7</f>
        <v>10</v>
      </c>
      <c r="CK6" s="319">
        <f>BM7</f>
        <v>2</v>
      </c>
      <c r="CL6" s="320">
        <f>O7</f>
        <v>3</v>
      </c>
      <c r="CM6" s="318">
        <f>V7</f>
        <v>1</v>
      </c>
      <c r="CN6" s="320">
        <f>AC7</f>
        <v>2</v>
      </c>
      <c r="CO6" s="318">
        <f>AJ7</f>
        <v>0</v>
      </c>
      <c r="CP6" s="318">
        <f>AQ7</f>
        <v>4</v>
      </c>
      <c r="CQ6" s="318">
        <f>AX7</f>
        <v>1</v>
      </c>
      <c r="CR6" s="318">
        <f>BE7</f>
        <v>1</v>
      </c>
      <c r="CS6" s="318">
        <f>BL7</f>
        <v>0</v>
      </c>
      <c r="CT6" s="319">
        <f>BS7</f>
        <v>0</v>
      </c>
      <c r="CU6" s="238">
        <f>SUM(BT6:CB8)</f>
        <v>22</v>
      </c>
      <c r="CV6" s="267">
        <f>SUM(CC6:CK8)</f>
        <v>45</v>
      </c>
      <c r="CW6" s="267">
        <f>SUM(CL6:CT8)</f>
        <v>12</v>
      </c>
      <c r="CX6" s="229" t="str">
        <f>IF(CV6&gt;CW6,"+",IF(CV6&lt;CW6,"-","±"))</f>
        <v>+</v>
      </c>
      <c r="CY6" s="271">
        <f>ABS(CV6-CW6)</f>
        <v>33</v>
      </c>
      <c r="CZ6" s="344" t="s">
        <v>25</v>
      </c>
      <c r="DA6" s="345"/>
      <c r="DB6" s="345"/>
      <c r="DC6" s="345"/>
      <c r="DD6" s="235">
        <f>IF(DA18=0,"",RANK(DC8,DC8:DC17))</f>
        <v>1</v>
      </c>
      <c r="DE6" s="255">
        <f>CU6+CU9</f>
        <v>40</v>
      </c>
      <c r="DF6" s="257">
        <f>CV6+CV9</f>
        <v>75</v>
      </c>
      <c r="DG6" s="259">
        <f>CW6+CW9</f>
        <v>31</v>
      </c>
      <c r="DH6" s="261" t="str">
        <f>IF(DF6&gt;DG6,"+",IF(DF6&lt;DG6,"-","±"))</f>
        <v>+</v>
      </c>
      <c r="DI6" s="232">
        <f>ABS(DF6-DG6)</f>
        <v>44</v>
      </c>
      <c r="DJ6" s="345" t="s">
        <v>26</v>
      </c>
      <c r="DK6" s="345"/>
      <c r="DL6" s="345"/>
      <c r="DM6" s="345"/>
      <c r="DN6" s="235">
        <f>IF(DK18=0,"",RANK(DM8,$DM$8:$DM$17))</f>
        <v>2</v>
      </c>
    </row>
    <row r="7" spans="1:118" s="75" customFormat="1" ht="21" customHeight="1">
      <c r="A7" s="297"/>
      <c r="B7" s="355"/>
      <c r="C7" s="283"/>
      <c r="D7" s="283"/>
      <c r="E7" s="283"/>
      <c r="F7" s="283"/>
      <c r="G7" s="283"/>
      <c r="H7" s="328"/>
      <c r="I7" s="220">
        <f>IF(K7="","",K7+K8)</f>
        <v>5</v>
      </c>
      <c r="J7" s="216" t="s">
        <v>19</v>
      </c>
      <c r="K7" s="146">
        <f>IF(日程表!V61="","",日程表!V61)</f>
        <v>1</v>
      </c>
      <c r="L7" s="146" t="s">
        <v>23</v>
      </c>
      <c r="M7" s="146">
        <v>2</v>
      </c>
      <c r="N7" s="216" t="s">
        <v>20</v>
      </c>
      <c r="O7" s="218">
        <f>IF(M7="","",M7+M8)</f>
        <v>3</v>
      </c>
      <c r="P7" s="220">
        <f>IF(R7="","",R7+R8)</f>
        <v>1</v>
      </c>
      <c r="Q7" s="216" t="s">
        <v>19</v>
      </c>
      <c r="R7" s="146">
        <v>0</v>
      </c>
      <c r="S7" s="146" t="s">
        <v>0</v>
      </c>
      <c r="T7" s="146">
        <v>1</v>
      </c>
      <c r="U7" s="216" t="s">
        <v>20</v>
      </c>
      <c r="V7" s="218">
        <f>IF(T7="","",T7+T8)</f>
        <v>1</v>
      </c>
      <c r="W7" s="220">
        <f>IF(Y7="","",Y7+Y8)</f>
        <v>3</v>
      </c>
      <c r="X7" s="216" t="s">
        <v>19</v>
      </c>
      <c r="Y7" s="146">
        <v>1</v>
      </c>
      <c r="Z7" s="146" t="s">
        <v>0</v>
      </c>
      <c r="AA7" s="146">
        <v>2</v>
      </c>
      <c r="AB7" s="216" t="s">
        <v>20</v>
      </c>
      <c r="AC7" s="218">
        <f>IF(AA7="","",AA7+AA8)</f>
        <v>2</v>
      </c>
      <c r="AD7" s="220">
        <f>IF(AF7="","",AF7+AF8)</f>
        <v>13</v>
      </c>
      <c r="AE7" s="216" t="s">
        <v>19</v>
      </c>
      <c r="AF7" s="146">
        <v>10</v>
      </c>
      <c r="AG7" s="146" t="s">
        <v>0</v>
      </c>
      <c r="AH7" s="146">
        <v>0</v>
      </c>
      <c r="AI7" s="216" t="s">
        <v>20</v>
      </c>
      <c r="AJ7" s="222">
        <f>IF(AH7="","",AH7+AH8)</f>
        <v>0</v>
      </c>
      <c r="AK7" s="220">
        <f>IF(AM7="","",AM7+AM8)</f>
        <v>3</v>
      </c>
      <c r="AL7" s="216" t="s">
        <v>19</v>
      </c>
      <c r="AM7" s="146">
        <v>0</v>
      </c>
      <c r="AN7" s="146" t="s">
        <v>0</v>
      </c>
      <c r="AO7" s="146">
        <v>2</v>
      </c>
      <c r="AP7" s="216" t="s">
        <v>20</v>
      </c>
      <c r="AQ7" s="222">
        <f>IF(AO7="","",AO7+AO8)</f>
        <v>4</v>
      </c>
      <c r="AR7" s="220">
        <f>IF(AT7="","",AT7+AT8)</f>
        <v>2</v>
      </c>
      <c r="AS7" s="216" t="s">
        <v>19</v>
      </c>
      <c r="AT7" s="146">
        <v>1</v>
      </c>
      <c r="AU7" s="146" t="s">
        <v>0</v>
      </c>
      <c r="AV7" s="146">
        <v>1</v>
      </c>
      <c r="AW7" s="216" t="s">
        <v>20</v>
      </c>
      <c r="AX7" s="222">
        <f>IF(AV7="","",AV7+AV8)</f>
        <v>1</v>
      </c>
      <c r="AY7" s="220">
        <f>IF(BA7="","",BA7+BA8)</f>
        <v>6</v>
      </c>
      <c r="AZ7" s="216" t="s">
        <v>19</v>
      </c>
      <c r="BA7" s="146">
        <v>4</v>
      </c>
      <c r="BB7" s="146" t="s">
        <v>0</v>
      </c>
      <c r="BC7" s="146">
        <v>0</v>
      </c>
      <c r="BD7" s="216" t="s">
        <v>20</v>
      </c>
      <c r="BE7" s="222">
        <f>IF(BC7="","",BC7+BC8)</f>
        <v>1</v>
      </c>
      <c r="BF7" s="220">
        <f>IF(BH7="","",BH7+BH8)</f>
        <v>10</v>
      </c>
      <c r="BG7" s="216" t="s">
        <v>19</v>
      </c>
      <c r="BH7" s="146">
        <v>3</v>
      </c>
      <c r="BI7" s="146" t="s">
        <v>0</v>
      </c>
      <c r="BJ7" s="146">
        <v>0</v>
      </c>
      <c r="BK7" s="216" t="s">
        <v>20</v>
      </c>
      <c r="BL7" s="222">
        <f>IF(BJ7="","",BJ7+BJ8)</f>
        <v>0</v>
      </c>
      <c r="BM7" s="220">
        <f>IF(BO7="","",BO7+BO8)</f>
        <v>2</v>
      </c>
      <c r="BN7" s="216" t="s">
        <v>19</v>
      </c>
      <c r="BO7" s="146">
        <v>1</v>
      </c>
      <c r="BP7" s="146" t="s">
        <v>0</v>
      </c>
      <c r="BQ7" s="146">
        <v>0</v>
      </c>
      <c r="BR7" s="216" t="s">
        <v>20</v>
      </c>
      <c r="BS7" s="218">
        <f>IF(BQ7="","",BQ7+BQ8)</f>
        <v>0</v>
      </c>
      <c r="BT7" s="275"/>
      <c r="BU7" s="224"/>
      <c r="BV7" s="243"/>
      <c r="BW7" s="224"/>
      <c r="BX7" s="224"/>
      <c r="BY7" s="224"/>
      <c r="BZ7" s="224"/>
      <c r="CA7" s="224"/>
      <c r="CB7" s="226"/>
      <c r="CC7" s="275"/>
      <c r="CD7" s="224"/>
      <c r="CE7" s="243"/>
      <c r="CF7" s="224"/>
      <c r="CG7" s="224"/>
      <c r="CH7" s="224"/>
      <c r="CI7" s="224"/>
      <c r="CJ7" s="224"/>
      <c r="CK7" s="226"/>
      <c r="CL7" s="243"/>
      <c r="CM7" s="224"/>
      <c r="CN7" s="243"/>
      <c r="CO7" s="224"/>
      <c r="CP7" s="224"/>
      <c r="CQ7" s="224"/>
      <c r="CR7" s="224"/>
      <c r="CS7" s="224"/>
      <c r="CT7" s="226"/>
      <c r="CU7" s="238"/>
      <c r="CV7" s="268"/>
      <c r="CW7" s="268"/>
      <c r="CX7" s="229"/>
      <c r="CY7" s="272"/>
      <c r="CZ7" s="143"/>
      <c r="DA7" s="143" t="s">
        <v>27</v>
      </c>
      <c r="DB7" s="95" t="s">
        <v>15</v>
      </c>
      <c r="DC7" s="96" t="s">
        <v>16</v>
      </c>
      <c r="DD7" s="235"/>
      <c r="DE7" s="255"/>
      <c r="DF7" s="257"/>
      <c r="DG7" s="259"/>
      <c r="DH7" s="261"/>
      <c r="DI7" s="232"/>
      <c r="DJ7" s="143"/>
      <c r="DK7" s="143" t="s">
        <v>27</v>
      </c>
      <c r="DL7" s="95" t="s">
        <v>15</v>
      </c>
      <c r="DM7" s="96" t="s">
        <v>16</v>
      </c>
      <c r="DN7" s="235"/>
    </row>
    <row r="8" spans="1:118" s="75" customFormat="1" ht="21" customHeight="1">
      <c r="A8" s="297"/>
      <c r="B8" s="355"/>
      <c r="C8" s="283"/>
      <c r="D8" s="283"/>
      <c r="E8" s="283"/>
      <c r="F8" s="283"/>
      <c r="G8" s="283"/>
      <c r="H8" s="328"/>
      <c r="I8" s="250"/>
      <c r="J8" s="248"/>
      <c r="K8" s="147">
        <f>IF(日程表!W61="","",日程表!W61)</f>
        <v>4</v>
      </c>
      <c r="L8" s="147" t="s">
        <v>23</v>
      </c>
      <c r="M8" s="147">
        <v>1</v>
      </c>
      <c r="N8" s="248"/>
      <c r="O8" s="249"/>
      <c r="P8" s="250"/>
      <c r="Q8" s="248"/>
      <c r="R8" s="147">
        <v>1</v>
      </c>
      <c r="S8" s="147" t="s">
        <v>0</v>
      </c>
      <c r="T8" s="147">
        <v>0</v>
      </c>
      <c r="U8" s="248"/>
      <c r="V8" s="249"/>
      <c r="W8" s="250"/>
      <c r="X8" s="248"/>
      <c r="Y8" s="147">
        <v>2</v>
      </c>
      <c r="Z8" s="147" t="s">
        <v>0</v>
      </c>
      <c r="AA8" s="147">
        <v>0</v>
      </c>
      <c r="AB8" s="248"/>
      <c r="AC8" s="249"/>
      <c r="AD8" s="250"/>
      <c r="AE8" s="248"/>
      <c r="AF8" s="147">
        <v>3</v>
      </c>
      <c r="AG8" s="147" t="s">
        <v>0</v>
      </c>
      <c r="AH8" s="147">
        <v>0</v>
      </c>
      <c r="AI8" s="248"/>
      <c r="AJ8" s="251"/>
      <c r="AK8" s="250"/>
      <c r="AL8" s="248"/>
      <c r="AM8" s="147">
        <v>3</v>
      </c>
      <c r="AN8" s="147" t="s">
        <v>0</v>
      </c>
      <c r="AO8" s="147">
        <v>2</v>
      </c>
      <c r="AP8" s="248"/>
      <c r="AQ8" s="251"/>
      <c r="AR8" s="250"/>
      <c r="AS8" s="248"/>
      <c r="AT8" s="147">
        <v>1</v>
      </c>
      <c r="AU8" s="147" t="s">
        <v>0</v>
      </c>
      <c r="AV8" s="147">
        <v>0</v>
      </c>
      <c r="AW8" s="248"/>
      <c r="AX8" s="251"/>
      <c r="AY8" s="250"/>
      <c r="AZ8" s="248"/>
      <c r="BA8" s="147">
        <v>2</v>
      </c>
      <c r="BB8" s="147" t="s">
        <v>0</v>
      </c>
      <c r="BC8" s="147">
        <v>1</v>
      </c>
      <c r="BD8" s="248"/>
      <c r="BE8" s="251"/>
      <c r="BF8" s="250"/>
      <c r="BG8" s="248"/>
      <c r="BH8" s="147">
        <v>7</v>
      </c>
      <c r="BI8" s="147" t="s">
        <v>0</v>
      </c>
      <c r="BJ8" s="147">
        <v>0</v>
      </c>
      <c r="BK8" s="248"/>
      <c r="BL8" s="251"/>
      <c r="BM8" s="250"/>
      <c r="BN8" s="248"/>
      <c r="BO8" s="147">
        <v>1</v>
      </c>
      <c r="BP8" s="147" t="s">
        <v>0</v>
      </c>
      <c r="BQ8" s="147">
        <v>0</v>
      </c>
      <c r="BR8" s="248"/>
      <c r="BS8" s="249"/>
      <c r="BT8" s="275"/>
      <c r="BU8" s="224"/>
      <c r="BV8" s="243"/>
      <c r="BW8" s="224"/>
      <c r="BX8" s="224"/>
      <c r="BY8" s="224"/>
      <c r="BZ8" s="224"/>
      <c r="CA8" s="224"/>
      <c r="CB8" s="226"/>
      <c r="CC8" s="275"/>
      <c r="CD8" s="224"/>
      <c r="CE8" s="243"/>
      <c r="CF8" s="224"/>
      <c r="CG8" s="224"/>
      <c r="CH8" s="224"/>
      <c r="CI8" s="224"/>
      <c r="CJ8" s="224"/>
      <c r="CK8" s="226"/>
      <c r="CL8" s="243"/>
      <c r="CM8" s="224"/>
      <c r="CN8" s="243"/>
      <c r="CO8" s="224"/>
      <c r="CP8" s="224"/>
      <c r="CQ8" s="224"/>
      <c r="CR8" s="224"/>
      <c r="CS8" s="224"/>
      <c r="CT8" s="226"/>
      <c r="CU8" s="340"/>
      <c r="CV8" s="269"/>
      <c r="CW8" s="269"/>
      <c r="CX8" s="270"/>
      <c r="CY8" s="273"/>
      <c r="CZ8" s="97" t="str">
        <f>B3</f>
        <v>愛媛ＦＣ Ｕ-１５</v>
      </c>
      <c r="DA8" s="96">
        <f>CV6*2-CW6</f>
        <v>78</v>
      </c>
      <c r="DB8" s="96">
        <f>CV6-CW6</f>
        <v>33</v>
      </c>
      <c r="DC8" s="96">
        <f>CU6+DB8*0.01</f>
        <v>22.33</v>
      </c>
      <c r="DD8" s="339"/>
      <c r="DE8" s="255"/>
      <c r="DF8" s="257"/>
      <c r="DG8" s="259"/>
      <c r="DH8" s="261"/>
      <c r="DI8" s="232"/>
      <c r="DJ8" s="97" t="str">
        <f>CZ8</f>
        <v>愛媛ＦＣ Ｕ-１５</v>
      </c>
      <c r="DK8" s="96">
        <f>$DF$6*2-$DG$6</f>
        <v>119</v>
      </c>
      <c r="DL8" s="96">
        <f>$DF$6-$DG$6</f>
        <v>44</v>
      </c>
      <c r="DM8" s="96">
        <f>DE6+DL8*0.01</f>
        <v>40.44</v>
      </c>
      <c r="DN8" s="235"/>
    </row>
    <row r="9" spans="1:118" s="75" customFormat="1" ht="21" customHeight="1">
      <c r="A9" s="297"/>
      <c r="B9" s="355"/>
      <c r="C9" s="283"/>
      <c r="D9" s="283"/>
      <c r="E9" s="283"/>
      <c r="F9" s="283"/>
      <c r="G9" s="283"/>
      <c r="H9" s="328"/>
      <c r="I9" s="245" t="str">
        <f>IF(K10="","",IF(I10&gt;O10,"○",IF(I10&lt;O10,"●","△")))</f>
        <v>●</v>
      </c>
      <c r="J9" s="246"/>
      <c r="K9" s="246"/>
      <c r="L9" s="246"/>
      <c r="M9" s="246"/>
      <c r="N9" s="246"/>
      <c r="O9" s="246"/>
      <c r="P9" s="245" t="str">
        <f>IF(R10="","",IF(P10&gt;V10,"○",IF(P10&lt;V10,"●","△")))</f>
        <v>●</v>
      </c>
      <c r="Q9" s="246"/>
      <c r="R9" s="246"/>
      <c r="S9" s="246"/>
      <c r="T9" s="246"/>
      <c r="U9" s="246"/>
      <c r="V9" s="247"/>
      <c r="W9" s="245" t="str">
        <f>IF(Y10="","",IF(W10&gt;AC10,"○",IF(W10&lt;AC10,"●","△")))</f>
        <v>○</v>
      </c>
      <c r="X9" s="246"/>
      <c r="Y9" s="246"/>
      <c r="Z9" s="246"/>
      <c r="AA9" s="246"/>
      <c r="AB9" s="246"/>
      <c r="AC9" s="247"/>
      <c r="AD9" s="245" t="str">
        <f>IF(AF10="","",IF(AD10&gt;AJ10,"○",IF(AD10&lt;AJ10,"●","△")))</f>
        <v>○</v>
      </c>
      <c r="AE9" s="246"/>
      <c r="AF9" s="246"/>
      <c r="AG9" s="246"/>
      <c r="AH9" s="246"/>
      <c r="AI9" s="246"/>
      <c r="AJ9" s="247"/>
      <c r="AK9" s="245" t="str">
        <f>IF(AM10="","",IF(AK10&gt;AQ10,"○",IF(AK10&lt;AQ10,"●","△")))</f>
        <v>●</v>
      </c>
      <c r="AL9" s="246"/>
      <c r="AM9" s="246"/>
      <c r="AN9" s="246"/>
      <c r="AO9" s="246"/>
      <c r="AP9" s="246"/>
      <c r="AQ9" s="247"/>
      <c r="AR9" s="245" t="str">
        <f>IF(AT10="","",IF(AR10&gt;AX10,"○",IF(AR10&lt;AX10,"●","△")))</f>
        <v>○</v>
      </c>
      <c r="AS9" s="246"/>
      <c r="AT9" s="246"/>
      <c r="AU9" s="246"/>
      <c r="AV9" s="246"/>
      <c r="AW9" s="246"/>
      <c r="AX9" s="247"/>
      <c r="AY9" s="245" t="str">
        <f>IF(BA10="","",IF(AY10&gt;BE10,"○",IF(AY10&lt;BE10,"●","△")))</f>
        <v>○</v>
      </c>
      <c r="AZ9" s="246"/>
      <c r="BA9" s="246"/>
      <c r="BB9" s="246"/>
      <c r="BC9" s="246"/>
      <c r="BD9" s="246"/>
      <c r="BE9" s="247"/>
      <c r="BF9" s="245" t="str">
        <f>IF(BH10="","",IF(BF10&gt;BL10,"○",IF(BF10&lt;BL10,"●","△")))</f>
        <v>○</v>
      </c>
      <c r="BG9" s="246"/>
      <c r="BH9" s="246"/>
      <c r="BI9" s="246"/>
      <c r="BJ9" s="246"/>
      <c r="BK9" s="246"/>
      <c r="BL9" s="247"/>
      <c r="BM9" s="245" t="str">
        <f>IF(BO10="","",IF(BM10&gt;BS10,"○",IF(BM10&lt;BS10,"●","△")))</f>
        <v>○</v>
      </c>
      <c r="BN9" s="246"/>
      <c r="BO9" s="246"/>
      <c r="BP9" s="246"/>
      <c r="BQ9" s="246"/>
      <c r="BR9" s="246"/>
      <c r="BS9" s="246"/>
      <c r="BT9" s="275">
        <f>IF(I9="○",3,IF(I9="△",1,0))</f>
        <v>0</v>
      </c>
      <c r="BU9" s="224">
        <f>IF(P9="○",3,IF(P9="△",1,0))</f>
        <v>0</v>
      </c>
      <c r="BV9" s="243">
        <f>IF(W9="○",3,IF(W9="△",1,0))</f>
        <v>3</v>
      </c>
      <c r="BW9" s="224">
        <f>IF(AD9="○",3,IF(AD9="△",1,0))</f>
        <v>3</v>
      </c>
      <c r="BX9" s="224">
        <f>IF(AK9="○",3,IF(AK9="△",1,0))</f>
        <v>0</v>
      </c>
      <c r="BY9" s="224">
        <f>IF(AR9="○",3,IF(AR9="△",1,0))</f>
        <v>3</v>
      </c>
      <c r="BZ9" s="224">
        <f>IF(AY9="○",3,IF(AY9="△",1,0))</f>
        <v>3</v>
      </c>
      <c r="CA9" s="224">
        <f>IF(BF9="○",3,IF(BF9="△",1,0))</f>
        <v>3</v>
      </c>
      <c r="CB9" s="226">
        <f>IF(BM9="○",3,IF(BM9="△",1,0))</f>
        <v>3</v>
      </c>
      <c r="CC9" s="275">
        <f>I10</f>
        <v>2</v>
      </c>
      <c r="CD9" s="224">
        <f>P10</f>
        <v>0</v>
      </c>
      <c r="CE9" s="243">
        <f>W10</f>
        <v>7</v>
      </c>
      <c r="CF9" s="224">
        <f>AD10</f>
        <v>6</v>
      </c>
      <c r="CG9" s="224">
        <f>AK10</f>
        <v>2</v>
      </c>
      <c r="CH9" s="224">
        <f>AR10</f>
        <v>1</v>
      </c>
      <c r="CI9" s="224">
        <f>AY10</f>
        <v>2</v>
      </c>
      <c r="CJ9" s="224">
        <f>BF10</f>
        <v>5</v>
      </c>
      <c r="CK9" s="226">
        <f>BM10</f>
        <v>5</v>
      </c>
      <c r="CL9" s="243">
        <f>O10</f>
        <v>5</v>
      </c>
      <c r="CM9" s="224">
        <f>V10</f>
        <v>1</v>
      </c>
      <c r="CN9" s="243">
        <f>AC10</f>
        <v>2</v>
      </c>
      <c r="CO9" s="224">
        <f>AJ10</f>
        <v>0</v>
      </c>
      <c r="CP9" s="224">
        <f>AQ10</f>
        <v>9</v>
      </c>
      <c r="CQ9" s="224">
        <f>AX10</f>
        <v>0</v>
      </c>
      <c r="CR9" s="224">
        <f>BE10</f>
        <v>0</v>
      </c>
      <c r="CS9" s="224">
        <f>BL10</f>
        <v>2</v>
      </c>
      <c r="CT9" s="226">
        <f>BS10</f>
        <v>0</v>
      </c>
      <c r="CU9" s="237">
        <f>SUM(BT9:CB11)</f>
        <v>18</v>
      </c>
      <c r="CV9" s="240">
        <f>SUM(CC9:CK11)</f>
        <v>30</v>
      </c>
      <c r="CW9" s="240">
        <f>SUM(CL9:CT11)</f>
        <v>19</v>
      </c>
      <c r="CX9" s="228" t="str">
        <f>IF(CV9&gt;CW9,"+",IF(CV9&lt;CW9,"-","±"))</f>
        <v>+</v>
      </c>
      <c r="CY9" s="231">
        <f>ABS(CV9-CW9)</f>
        <v>11</v>
      </c>
      <c r="CZ9" s="97" t="str">
        <f>I3</f>
        <v>徳島ヴォルティスJY</v>
      </c>
      <c r="DA9" s="96">
        <f>CV12*2-CW12</f>
        <v>66</v>
      </c>
      <c r="DB9" s="96">
        <f>CV12-CW12</f>
        <v>27</v>
      </c>
      <c r="DC9" s="96">
        <f>CU12+DB9*0.01</f>
        <v>18.27</v>
      </c>
      <c r="DD9" s="234">
        <f>IF(DA34=0,"",RANK(DC24,DC24:DC33))</f>
        <v>3</v>
      </c>
      <c r="DE9" s="255"/>
      <c r="DF9" s="257"/>
      <c r="DG9" s="259"/>
      <c r="DH9" s="261" t="str">
        <f>IF(DF9&gt;DG9,"+",IF(DF9&lt;DG9,"-","±"))</f>
        <v>±</v>
      </c>
      <c r="DI9" s="232"/>
      <c r="DJ9" s="97" t="str">
        <f t="shared" ref="DJ9:DJ17" si="0">CZ9</f>
        <v>徳島ヴォルティスJY</v>
      </c>
      <c r="DK9" s="96">
        <f>$DF$12*2-$DG$12</f>
        <v>108</v>
      </c>
      <c r="DL9" s="96">
        <f>$DF$12-$DG$12</f>
        <v>36</v>
      </c>
      <c r="DM9" s="96">
        <f>DE12+DL9*0.01</f>
        <v>35.36</v>
      </c>
      <c r="DN9" s="235"/>
    </row>
    <row r="10" spans="1:118" s="74" customFormat="1" ht="21" customHeight="1">
      <c r="A10" s="297"/>
      <c r="B10" s="355"/>
      <c r="C10" s="283"/>
      <c r="D10" s="283"/>
      <c r="E10" s="283"/>
      <c r="F10" s="283"/>
      <c r="G10" s="283"/>
      <c r="H10" s="328"/>
      <c r="I10" s="220">
        <f>IF(K10="","",K10+K11)</f>
        <v>2</v>
      </c>
      <c r="J10" s="216" t="s">
        <v>19</v>
      </c>
      <c r="K10" s="146">
        <v>0</v>
      </c>
      <c r="L10" s="146" t="s">
        <v>23</v>
      </c>
      <c r="M10" s="146">
        <v>2</v>
      </c>
      <c r="N10" s="216" t="s">
        <v>20</v>
      </c>
      <c r="O10" s="218">
        <f>IF(M10="","",M10+M11)</f>
        <v>5</v>
      </c>
      <c r="P10" s="220">
        <f>IF(R10="","",R10+R11)</f>
        <v>0</v>
      </c>
      <c r="Q10" s="216" t="s">
        <v>19</v>
      </c>
      <c r="R10" s="146">
        <v>0</v>
      </c>
      <c r="S10" s="146" t="s">
        <v>0</v>
      </c>
      <c r="T10" s="146">
        <v>1</v>
      </c>
      <c r="U10" s="216" t="s">
        <v>20</v>
      </c>
      <c r="V10" s="218">
        <f>IF(T10="","",T10+T11)</f>
        <v>1</v>
      </c>
      <c r="W10" s="220">
        <f>IF(Y10="","",Y10+Y11)</f>
        <v>7</v>
      </c>
      <c r="X10" s="216" t="s">
        <v>19</v>
      </c>
      <c r="Y10" s="146">
        <v>4</v>
      </c>
      <c r="Z10" s="146" t="s">
        <v>0</v>
      </c>
      <c r="AA10" s="146">
        <v>1</v>
      </c>
      <c r="AB10" s="216" t="s">
        <v>20</v>
      </c>
      <c r="AC10" s="218">
        <f>IF(AA10="","",AA10+AA11)</f>
        <v>2</v>
      </c>
      <c r="AD10" s="220">
        <f>IF(AF10="","",AF10+AF11)</f>
        <v>6</v>
      </c>
      <c r="AE10" s="216" t="s">
        <v>19</v>
      </c>
      <c r="AF10" s="146">
        <v>4</v>
      </c>
      <c r="AG10" s="146" t="s">
        <v>0</v>
      </c>
      <c r="AH10" s="146">
        <v>0</v>
      </c>
      <c r="AI10" s="216" t="s">
        <v>20</v>
      </c>
      <c r="AJ10" s="218">
        <f>IF(AH10="","",AH10+AH11)</f>
        <v>0</v>
      </c>
      <c r="AK10" s="220">
        <f>IF(AM10="","",AM10+AM11)</f>
        <v>2</v>
      </c>
      <c r="AL10" s="216" t="s">
        <v>19</v>
      </c>
      <c r="AM10" s="146">
        <v>0</v>
      </c>
      <c r="AN10" s="146" t="s">
        <v>0</v>
      </c>
      <c r="AO10" s="146">
        <v>4</v>
      </c>
      <c r="AP10" s="216" t="s">
        <v>20</v>
      </c>
      <c r="AQ10" s="218">
        <f>IF(AO10="","",AO10+AO11)</f>
        <v>9</v>
      </c>
      <c r="AR10" s="220">
        <f>IF(AT10="","",AT10+AT11)</f>
        <v>1</v>
      </c>
      <c r="AS10" s="216" t="s">
        <v>19</v>
      </c>
      <c r="AT10" s="146">
        <v>0</v>
      </c>
      <c r="AU10" s="146" t="s">
        <v>0</v>
      </c>
      <c r="AV10" s="146">
        <v>0</v>
      </c>
      <c r="AW10" s="216" t="s">
        <v>20</v>
      </c>
      <c r="AX10" s="218">
        <f>IF(AV10="","",AV10+AV11)</f>
        <v>0</v>
      </c>
      <c r="AY10" s="220">
        <f>IF(BA10="","",BA10+BA11)</f>
        <v>2</v>
      </c>
      <c r="AZ10" s="216" t="s">
        <v>19</v>
      </c>
      <c r="BA10" s="146">
        <v>1</v>
      </c>
      <c r="BB10" s="146" t="s">
        <v>0</v>
      </c>
      <c r="BC10" s="146">
        <v>0</v>
      </c>
      <c r="BD10" s="216" t="s">
        <v>20</v>
      </c>
      <c r="BE10" s="218">
        <f>IF(BC10="","",BC10+BC11)</f>
        <v>0</v>
      </c>
      <c r="BF10" s="220">
        <f>IF(BH10="","",BH10+BH11)</f>
        <v>5</v>
      </c>
      <c r="BG10" s="216" t="s">
        <v>19</v>
      </c>
      <c r="BH10" s="146">
        <v>2</v>
      </c>
      <c r="BI10" s="146" t="s">
        <v>0</v>
      </c>
      <c r="BJ10" s="146">
        <v>2</v>
      </c>
      <c r="BK10" s="216" t="s">
        <v>20</v>
      </c>
      <c r="BL10" s="218">
        <f>IF(BJ10="","",BJ10+BJ11)</f>
        <v>2</v>
      </c>
      <c r="BM10" s="220">
        <f>IF(BO10="","",BO10+BO11)</f>
        <v>5</v>
      </c>
      <c r="BN10" s="216" t="s">
        <v>19</v>
      </c>
      <c r="BO10" s="146">
        <v>2</v>
      </c>
      <c r="BP10" s="146" t="s">
        <v>0</v>
      </c>
      <c r="BQ10" s="146">
        <v>0</v>
      </c>
      <c r="BR10" s="216" t="s">
        <v>20</v>
      </c>
      <c r="BS10" s="218">
        <f>IF(BQ10="","",BQ10+BQ11)</f>
        <v>0</v>
      </c>
      <c r="BT10" s="275"/>
      <c r="BU10" s="224"/>
      <c r="BV10" s="243"/>
      <c r="BW10" s="224"/>
      <c r="BX10" s="224"/>
      <c r="BY10" s="224"/>
      <c r="BZ10" s="224"/>
      <c r="CA10" s="224"/>
      <c r="CB10" s="226"/>
      <c r="CC10" s="275"/>
      <c r="CD10" s="224"/>
      <c r="CE10" s="243"/>
      <c r="CF10" s="224"/>
      <c r="CG10" s="224"/>
      <c r="CH10" s="224"/>
      <c r="CI10" s="224"/>
      <c r="CJ10" s="224"/>
      <c r="CK10" s="226"/>
      <c r="CL10" s="243"/>
      <c r="CM10" s="224"/>
      <c r="CN10" s="243"/>
      <c r="CO10" s="224"/>
      <c r="CP10" s="224"/>
      <c r="CQ10" s="224"/>
      <c r="CR10" s="224"/>
      <c r="CS10" s="224"/>
      <c r="CT10" s="226"/>
      <c r="CU10" s="238"/>
      <c r="CV10" s="241"/>
      <c r="CW10" s="241"/>
      <c r="CX10" s="229"/>
      <c r="CY10" s="232"/>
      <c r="CZ10" s="97" t="str">
        <f>P3</f>
        <v>カマタマ―レ讃岐 Ｕ-１３</v>
      </c>
      <c r="DA10" s="96">
        <f>CV18*2-CW18</f>
        <v>54</v>
      </c>
      <c r="DB10" s="96">
        <f>CV18-CW18</f>
        <v>21</v>
      </c>
      <c r="DC10" s="96">
        <f>CU18+DB10*0.01</f>
        <v>17.21</v>
      </c>
      <c r="DD10" s="235"/>
      <c r="DE10" s="255"/>
      <c r="DF10" s="257"/>
      <c r="DG10" s="259"/>
      <c r="DH10" s="261"/>
      <c r="DI10" s="232"/>
      <c r="DJ10" s="97" t="str">
        <f t="shared" si="0"/>
        <v>カマタマ―レ讃岐 Ｕ-１３</v>
      </c>
      <c r="DK10" s="96">
        <f>$DF$18*2-$DG$18</f>
        <v>124</v>
      </c>
      <c r="DL10" s="96">
        <f>$DF$18-$DG$18</f>
        <v>53</v>
      </c>
      <c r="DM10" s="96">
        <f>DE18+DL10*0.01</f>
        <v>39.53</v>
      </c>
      <c r="DN10" s="235"/>
    </row>
    <row r="11" spans="1:118" s="74" customFormat="1" ht="21" customHeight="1">
      <c r="A11" s="333"/>
      <c r="B11" s="356"/>
      <c r="C11" s="330"/>
      <c r="D11" s="330"/>
      <c r="E11" s="330"/>
      <c r="F11" s="330"/>
      <c r="G11" s="330"/>
      <c r="H11" s="331"/>
      <c r="I11" s="250"/>
      <c r="J11" s="248"/>
      <c r="K11" s="147">
        <v>2</v>
      </c>
      <c r="L11" s="147" t="s">
        <v>23</v>
      </c>
      <c r="M11" s="147">
        <v>3</v>
      </c>
      <c r="N11" s="248"/>
      <c r="O11" s="249"/>
      <c r="P11" s="250"/>
      <c r="Q11" s="248"/>
      <c r="R11" s="147">
        <v>0</v>
      </c>
      <c r="S11" s="147" t="s">
        <v>0</v>
      </c>
      <c r="T11" s="147">
        <v>0</v>
      </c>
      <c r="U11" s="248"/>
      <c r="V11" s="249"/>
      <c r="W11" s="250"/>
      <c r="X11" s="248"/>
      <c r="Y11" s="147">
        <v>3</v>
      </c>
      <c r="Z11" s="147" t="s">
        <v>0</v>
      </c>
      <c r="AA11" s="147">
        <v>1</v>
      </c>
      <c r="AB11" s="248"/>
      <c r="AC11" s="249"/>
      <c r="AD11" s="250"/>
      <c r="AE11" s="248"/>
      <c r="AF11" s="147">
        <v>2</v>
      </c>
      <c r="AG11" s="147" t="s">
        <v>0</v>
      </c>
      <c r="AH11" s="147">
        <v>0</v>
      </c>
      <c r="AI11" s="248"/>
      <c r="AJ11" s="249"/>
      <c r="AK11" s="250"/>
      <c r="AL11" s="248"/>
      <c r="AM11" s="147">
        <v>2</v>
      </c>
      <c r="AN11" s="147" t="s">
        <v>0</v>
      </c>
      <c r="AO11" s="147">
        <v>5</v>
      </c>
      <c r="AP11" s="248"/>
      <c r="AQ11" s="249"/>
      <c r="AR11" s="250"/>
      <c r="AS11" s="248"/>
      <c r="AT11" s="147">
        <v>1</v>
      </c>
      <c r="AU11" s="147" t="s">
        <v>0</v>
      </c>
      <c r="AV11" s="147">
        <v>0</v>
      </c>
      <c r="AW11" s="248"/>
      <c r="AX11" s="249"/>
      <c r="AY11" s="250"/>
      <c r="AZ11" s="248"/>
      <c r="BA11" s="147">
        <v>1</v>
      </c>
      <c r="BB11" s="147" t="s">
        <v>0</v>
      </c>
      <c r="BC11" s="147">
        <v>0</v>
      </c>
      <c r="BD11" s="248"/>
      <c r="BE11" s="249"/>
      <c r="BF11" s="250"/>
      <c r="BG11" s="248"/>
      <c r="BH11" s="147">
        <v>3</v>
      </c>
      <c r="BI11" s="147" t="s">
        <v>0</v>
      </c>
      <c r="BJ11" s="147">
        <v>0</v>
      </c>
      <c r="BK11" s="248"/>
      <c r="BL11" s="249"/>
      <c r="BM11" s="250"/>
      <c r="BN11" s="248"/>
      <c r="BO11" s="147">
        <v>3</v>
      </c>
      <c r="BP11" s="147" t="s">
        <v>0</v>
      </c>
      <c r="BQ11" s="147">
        <v>0</v>
      </c>
      <c r="BR11" s="248"/>
      <c r="BS11" s="249"/>
      <c r="BT11" s="293"/>
      <c r="BU11" s="294"/>
      <c r="BV11" s="295"/>
      <c r="BW11" s="294"/>
      <c r="BX11" s="294"/>
      <c r="BY11" s="294"/>
      <c r="BZ11" s="294"/>
      <c r="CA11" s="294"/>
      <c r="CB11" s="296"/>
      <c r="CC11" s="293"/>
      <c r="CD11" s="294"/>
      <c r="CE11" s="295"/>
      <c r="CF11" s="294"/>
      <c r="CG11" s="294"/>
      <c r="CH11" s="294"/>
      <c r="CI11" s="294"/>
      <c r="CJ11" s="294"/>
      <c r="CK11" s="296"/>
      <c r="CL11" s="295"/>
      <c r="CM11" s="294"/>
      <c r="CN11" s="295"/>
      <c r="CO11" s="294"/>
      <c r="CP11" s="294"/>
      <c r="CQ11" s="294"/>
      <c r="CR11" s="294"/>
      <c r="CS11" s="294"/>
      <c r="CT11" s="296"/>
      <c r="CU11" s="264"/>
      <c r="CV11" s="267"/>
      <c r="CW11" s="267"/>
      <c r="CX11" s="305"/>
      <c r="CY11" s="271"/>
      <c r="CZ11" s="97" t="str">
        <f>W3</f>
        <v>愛媛ＦＣ Ｕ-１５ 新居浜</v>
      </c>
      <c r="DA11" s="96">
        <f>CV24*2-CW24</f>
        <v>29</v>
      </c>
      <c r="DB11" s="96">
        <f>CV24-CW24</f>
        <v>1</v>
      </c>
      <c r="DC11" s="96">
        <f>CU24+DB11*0.01</f>
        <v>12.01</v>
      </c>
      <c r="DD11" s="252"/>
      <c r="DE11" s="315"/>
      <c r="DF11" s="317"/>
      <c r="DG11" s="308"/>
      <c r="DH11" s="310"/>
      <c r="DI11" s="271"/>
      <c r="DJ11" s="97" t="str">
        <f t="shared" si="0"/>
        <v>愛媛ＦＣ Ｕ-１５ 新居浜</v>
      </c>
      <c r="DK11" s="96">
        <f>$DF$24*2-$DG$24</f>
        <v>50</v>
      </c>
      <c r="DL11" s="96">
        <f>$DF$24-$DG$24</f>
        <v>-2</v>
      </c>
      <c r="DM11" s="96">
        <f>DE24+DL11*0.01</f>
        <v>17.98</v>
      </c>
      <c r="DN11" s="252"/>
    </row>
    <row r="12" spans="1:118" s="75" customFormat="1" ht="21" customHeight="1">
      <c r="A12" s="332" t="str">
        <f>IF(I3="","",I3)</f>
        <v>徳島ヴォルティスJY</v>
      </c>
      <c r="B12" s="347" t="str">
        <f>IF(I6="●","○",IF(I6="○","●",IF(I6="△","△","")))</f>
        <v>●</v>
      </c>
      <c r="C12" s="288"/>
      <c r="D12" s="288"/>
      <c r="E12" s="288"/>
      <c r="F12" s="288"/>
      <c r="G12" s="288"/>
      <c r="H12" s="289"/>
      <c r="I12" s="325"/>
      <c r="J12" s="326"/>
      <c r="K12" s="326"/>
      <c r="L12" s="326"/>
      <c r="M12" s="326"/>
      <c r="N12" s="326"/>
      <c r="O12" s="327"/>
      <c r="P12" s="322" t="str">
        <f>IF(R13="","",IF(P13&gt;V13,"○",IF(P13&lt;V13,"●","△")))</f>
        <v>●</v>
      </c>
      <c r="Q12" s="288"/>
      <c r="R12" s="288"/>
      <c r="S12" s="288"/>
      <c r="T12" s="288"/>
      <c r="U12" s="288"/>
      <c r="V12" s="289"/>
      <c r="W12" s="322" t="str">
        <f>IF(Y13="","",IF(W13&gt;AC13,"○",IF(W13&lt;AC13,"●","△")))</f>
        <v>○</v>
      </c>
      <c r="X12" s="288"/>
      <c r="Y12" s="288"/>
      <c r="Z12" s="288"/>
      <c r="AA12" s="288"/>
      <c r="AB12" s="288"/>
      <c r="AC12" s="289"/>
      <c r="AD12" s="322" t="str">
        <f>IF(AF13="","",IF(AD13&gt;AJ13,"○",IF(AD13&lt;AJ13,"●","△")))</f>
        <v>○</v>
      </c>
      <c r="AE12" s="288"/>
      <c r="AF12" s="288"/>
      <c r="AG12" s="288"/>
      <c r="AH12" s="288"/>
      <c r="AI12" s="288"/>
      <c r="AJ12" s="289"/>
      <c r="AK12" s="322" t="str">
        <f>IF(AM13="","",IF(AK13&gt;AQ13,"○",IF(AK13&lt;AQ13,"●","△")))</f>
        <v>●</v>
      </c>
      <c r="AL12" s="288"/>
      <c r="AM12" s="288"/>
      <c r="AN12" s="288"/>
      <c r="AO12" s="288"/>
      <c r="AP12" s="288"/>
      <c r="AQ12" s="289"/>
      <c r="AR12" s="322" t="str">
        <f>IF(AT13="","",IF(AR13&gt;AX13,"○",IF(AR13&lt;AX13,"●","△")))</f>
        <v>○</v>
      </c>
      <c r="AS12" s="288"/>
      <c r="AT12" s="288"/>
      <c r="AU12" s="288"/>
      <c r="AV12" s="288"/>
      <c r="AW12" s="288"/>
      <c r="AX12" s="289"/>
      <c r="AY12" s="322" t="str">
        <f>IF(BA13="","",IF(AY13&gt;BE13,"○",IF(AY13&lt;BE13,"●","△")))</f>
        <v>○</v>
      </c>
      <c r="AZ12" s="288"/>
      <c r="BA12" s="288"/>
      <c r="BB12" s="288"/>
      <c r="BC12" s="288"/>
      <c r="BD12" s="288"/>
      <c r="BE12" s="289"/>
      <c r="BF12" s="322" t="str">
        <f>IF(BH13="","",IF(BF13&gt;BL13,"○",IF(BF13&lt;BL13,"●","△")))</f>
        <v>○</v>
      </c>
      <c r="BG12" s="288"/>
      <c r="BH12" s="288"/>
      <c r="BI12" s="288"/>
      <c r="BJ12" s="288"/>
      <c r="BK12" s="288"/>
      <c r="BL12" s="289"/>
      <c r="BM12" s="322" t="str">
        <f>IF(BO13="","",IF(BM13&gt;BS13,"○",IF(BM13&lt;BS13,"●","△")))</f>
        <v>○</v>
      </c>
      <c r="BN12" s="288"/>
      <c r="BO12" s="288"/>
      <c r="BP12" s="288"/>
      <c r="BQ12" s="288"/>
      <c r="BR12" s="288"/>
      <c r="BS12" s="288"/>
      <c r="BT12" s="278">
        <f>IF(B12="○",3,IF(B12="△",1,0))</f>
        <v>0</v>
      </c>
      <c r="BU12" s="277">
        <f>IF(P12="○",3,IF(P12="△",1,0))</f>
        <v>0</v>
      </c>
      <c r="BV12" s="274">
        <f>IF(W12="○",3,IF(W12="△",1,0))</f>
        <v>3</v>
      </c>
      <c r="BW12" s="277">
        <f>IF(AD12="○",3,IF(AD12="△",1,0))</f>
        <v>3</v>
      </c>
      <c r="BX12" s="277">
        <f>IF(AK12="○",3,IF(AK12="△",1,0))</f>
        <v>0</v>
      </c>
      <c r="BY12" s="277">
        <f>IF(AR12="○",3,IF(AR12="△",1,0))</f>
        <v>3</v>
      </c>
      <c r="BZ12" s="277">
        <f>IF(AY12="○",3,IF(AY12="△",1,0))</f>
        <v>3</v>
      </c>
      <c r="CA12" s="277">
        <f>IF(BF12="○",3,IF(BF12="△",1,0))</f>
        <v>3</v>
      </c>
      <c r="CB12" s="263">
        <f>IF(BM12="○",3,IF(BM12="△",1,0))</f>
        <v>3</v>
      </c>
      <c r="CC12" s="278">
        <f>B13</f>
        <v>3</v>
      </c>
      <c r="CD12" s="277">
        <f>P13</f>
        <v>1</v>
      </c>
      <c r="CE12" s="274">
        <f>W13</f>
        <v>5</v>
      </c>
      <c r="CF12" s="277">
        <f>AD13</f>
        <v>10</v>
      </c>
      <c r="CG12" s="277">
        <f>AK13</f>
        <v>0</v>
      </c>
      <c r="CH12" s="277">
        <f>AR13</f>
        <v>5</v>
      </c>
      <c r="CI12" s="277">
        <f>AY13</f>
        <v>2</v>
      </c>
      <c r="CJ12" s="277">
        <f>BF13</f>
        <v>8</v>
      </c>
      <c r="CK12" s="263">
        <f>BM13</f>
        <v>5</v>
      </c>
      <c r="CL12" s="274">
        <f>H13</f>
        <v>5</v>
      </c>
      <c r="CM12" s="277">
        <f>V13</f>
        <v>3</v>
      </c>
      <c r="CN12" s="274">
        <f>AC13</f>
        <v>2</v>
      </c>
      <c r="CO12" s="277">
        <f>AJ13</f>
        <v>0</v>
      </c>
      <c r="CP12" s="277">
        <f>AQ13</f>
        <v>1</v>
      </c>
      <c r="CQ12" s="277">
        <f>AX13</f>
        <v>0</v>
      </c>
      <c r="CR12" s="277">
        <f>BE13</f>
        <v>0</v>
      </c>
      <c r="CS12" s="277">
        <f>BL13</f>
        <v>1</v>
      </c>
      <c r="CT12" s="263">
        <f>BS13</f>
        <v>0</v>
      </c>
      <c r="CU12" s="265">
        <f t="shared" ref="CU12" si="1">SUM(BT12:CB14)</f>
        <v>18</v>
      </c>
      <c r="CV12" s="268">
        <f>SUM(CC12:CK14)</f>
        <v>39</v>
      </c>
      <c r="CW12" s="268">
        <f>SUM(CL12:CT14)</f>
        <v>12</v>
      </c>
      <c r="CX12" s="313" t="str">
        <f>IF(CV12&gt;CW12,"+",IF(CV12&lt;CW12,"-","±"))</f>
        <v>+</v>
      </c>
      <c r="CY12" s="272">
        <f>ABS(CV12-CW12)</f>
        <v>27</v>
      </c>
      <c r="CZ12" s="97" t="str">
        <f>AD3</f>
        <v>ＦＣコラソン</v>
      </c>
      <c r="DA12" s="96">
        <f>CV30*2-CW30</f>
        <v>-77</v>
      </c>
      <c r="DB12" s="96">
        <f>CV30-CW30</f>
        <v>-80</v>
      </c>
      <c r="DC12" s="96">
        <f>CU30+DB12*0.01</f>
        <v>-0.8</v>
      </c>
      <c r="DD12" s="253">
        <f>IF(DA18=0,"",RANK(DC9,DC8:DC17))</f>
        <v>3</v>
      </c>
      <c r="DE12" s="255">
        <f>CU12+CU15</f>
        <v>35</v>
      </c>
      <c r="DF12" s="257">
        <f>CV12+CV15</f>
        <v>72</v>
      </c>
      <c r="DG12" s="259">
        <f>CW12+CW15</f>
        <v>36</v>
      </c>
      <c r="DH12" s="261" t="str">
        <f>IF(DF12&gt;DG12,"+",IF(DF12&lt;DG12,"-","±"))</f>
        <v>+</v>
      </c>
      <c r="DI12" s="232">
        <f>ABS(DF12-DG12)</f>
        <v>36</v>
      </c>
      <c r="DJ12" s="97" t="str">
        <f t="shared" si="0"/>
        <v>ＦＣコラソン</v>
      </c>
      <c r="DK12" s="96">
        <f>$DF$30*2-$DG$30</f>
        <v>-148</v>
      </c>
      <c r="DL12" s="96">
        <f>$DF$30-$DG$30</f>
        <v>-155</v>
      </c>
      <c r="DM12" s="96">
        <f>DE30+DL12*0.01</f>
        <v>-1.55</v>
      </c>
      <c r="DN12" s="235">
        <f>IF(DK18=0,"",RANK(DM9,$DM$8:$DM$17))</f>
        <v>4</v>
      </c>
    </row>
    <row r="13" spans="1:118" s="75" customFormat="1" ht="21" customHeight="1">
      <c r="A13" s="297"/>
      <c r="B13" s="218">
        <f>O7</f>
        <v>3</v>
      </c>
      <c r="C13" s="216" t="s">
        <v>19</v>
      </c>
      <c r="D13" s="146">
        <f>IF(B12="","",M7)</f>
        <v>2</v>
      </c>
      <c r="E13" s="146" t="s">
        <v>23</v>
      </c>
      <c r="F13" s="146">
        <f>IF(B12="","",K7)</f>
        <v>1</v>
      </c>
      <c r="G13" s="216" t="s">
        <v>20</v>
      </c>
      <c r="H13" s="222">
        <f>I7</f>
        <v>5</v>
      </c>
      <c r="I13" s="282"/>
      <c r="J13" s="283"/>
      <c r="K13" s="283"/>
      <c r="L13" s="283"/>
      <c r="M13" s="283"/>
      <c r="N13" s="283"/>
      <c r="O13" s="328"/>
      <c r="P13" s="220">
        <f>IF(R13="","",R13+R14)</f>
        <v>1</v>
      </c>
      <c r="Q13" s="216" t="s">
        <v>19</v>
      </c>
      <c r="R13" s="146">
        <v>1</v>
      </c>
      <c r="S13" s="146" t="s">
        <v>0</v>
      </c>
      <c r="T13" s="146">
        <v>1</v>
      </c>
      <c r="U13" s="216" t="s">
        <v>20</v>
      </c>
      <c r="V13" s="222">
        <f>IF(T13="","",T13+T14)</f>
        <v>3</v>
      </c>
      <c r="W13" s="220">
        <f>IF(Y13="","",Y13+Y14)</f>
        <v>5</v>
      </c>
      <c r="X13" s="216" t="s">
        <v>19</v>
      </c>
      <c r="Y13" s="146">
        <v>3</v>
      </c>
      <c r="Z13" s="146" t="s">
        <v>0</v>
      </c>
      <c r="AA13" s="146">
        <v>0</v>
      </c>
      <c r="AB13" s="216" t="s">
        <v>20</v>
      </c>
      <c r="AC13" s="222">
        <f>IF(AA13="","",AA13+AA14)</f>
        <v>2</v>
      </c>
      <c r="AD13" s="220">
        <f>IF(AF13="","",AF13+AF14)</f>
        <v>10</v>
      </c>
      <c r="AE13" s="216" t="s">
        <v>19</v>
      </c>
      <c r="AF13" s="146">
        <v>5</v>
      </c>
      <c r="AG13" s="146" t="s">
        <v>23</v>
      </c>
      <c r="AH13" s="146">
        <v>0</v>
      </c>
      <c r="AI13" s="216" t="s">
        <v>20</v>
      </c>
      <c r="AJ13" s="222">
        <f>IF(AH13="","",AH13+AH14)</f>
        <v>0</v>
      </c>
      <c r="AK13" s="220">
        <f>IF(AM13="","",AM13+AM14)</f>
        <v>0</v>
      </c>
      <c r="AL13" s="216" t="s">
        <v>46</v>
      </c>
      <c r="AM13" s="146">
        <v>0</v>
      </c>
      <c r="AN13" s="146" t="s">
        <v>47</v>
      </c>
      <c r="AO13" s="146">
        <v>0</v>
      </c>
      <c r="AP13" s="216" t="s">
        <v>48</v>
      </c>
      <c r="AQ13" s="222">
        <f>IF(AO13="","",AO13+AO14)</f>
        <v>1</v>
      </c>
      <c r="AR13" s="220">
        <f>IF(AT13="","",AT13+AT14)</f>
        <v>5</v>
      </c>
      <c r="AS13" s="216" t="s">
        <v>19</v>
      </c>
      <c r="AT13" s="146">
        <v>2</v>
      </c>
      <c r="AU13" s="146" t="s">
        <v>23</v>
      </c>
      <c r="AV13" s="146">
        <v>0</v>
      </c>
      <c r="AW13" s="216" t="s">
        <v>20</v>
      </c>
      <c r="AX13" s="222">
        <f>IF(AV13="","",AV13+AV14)</f>
        <v>0</v>
      </c>
      <c r="AY13" s="220">
        <f>IF(BA13="","",BA13+BA14)</f>
        <v>2</v>
      </c>
      <c r="AZ13" s="216" t="s">
        <v>19</v>
      </c>
      <c r="BA13" s="146">
        <v>0</v>
      </c>
      <c r="BB13" s="146" t="s">
        <v>23</v>
      </c>
      <c r="BC13" s="146">
        <v>0</v>
      </c>
      <c r="BD13" s="216" t="s">
        <v>20</v>
      </c>
      <c r="BE13" s="222">
        <f>IF(BC13="","",BC13+BC14)</f>
        <v>0</v>
      </c>
      <c r="BF13" s="220">
        <f>IF(BH13="","",BH13+BH14)</f>
        <v>8</v>
      </c>
      <c r="BG13" s="216" t="s">
        <v>19</v>
      </c>
      <c r="BH13" s="146">
        <v>4</v>
      </c>
      <c r="BI13" s="146" t="s">
        <v>23</v>
      </c>
      <c r="BJ13" s="146">
        <v>1</v>
      </c>
      <c r="BK13" s="216" t="s">
        <v>20</v>
      </c>
      <c r="BL13" s="222">
        <f>IF(BJ13="","",BJ13+BJ14)</f>
        <v>1</v>
      </c>
      <c r="BM13" s="220">
        <f>IF(BO13="","",BO13+BO14)</f>
        <v>5</v>
      </c>
      <c r="BN13" s="216" t="s">
        <v>19</v>
      </c>
      <c r="BO13" s="146">
        <v>3</v>
      </c>
      <c r="BP13" s="146" t="s">
        <v>23</v>
      </c>
      <c r="BQ13" s="146">
        <v>0</v>
      </c>
      <c r="BR13" s="216" t="s">
        <v>20</v>
      </c>
      <c r="BS13" s="218">
        <f>IF(BQ13="","",BQ13+BQ14)</f>
        <v>0</v>
      </c>
      <c r="BT13" s="275"/>
      <c r="BU13" s="224"/>
      <c r="BV13" s="243"/>
      <c r="BW13" s="224"/>
      <c r="BX13" s="224"/>
      <c r="BY13" s="224"/>
      <c r="BZ13" s="224"/>
      <c r="CA13" s="224"/>
      <c r="CB13" s="226"/>
      <c r="CC13" s="275"/>
      <c r="CD13" s="224"/>
      <c r="CE13" s="243"/>
      <c r="CF13" s="224"/>
      <c r="CG13" s="224"/>
      <c r="CH13" s="224"/>
      <c r="CI13" s="224"/>
      <c r="CJ13" s="224"/>
      <c r="CK13" s="226"/>
      <c r="CL13" s="243"/>
      <c r="CM13" s="224"/>
      <c r="CN13" s="243"/>
      <c r="CO13" s="224"/>
      <c r="CP13" s="224"/>
      <c r="CQ13" s="224"/>
      <c r="CR13" s="224"/>
      <c r="CS13" s="224"/>
      <c r="CT13" s="226"/>
      <c r="CU13" s="265"/>
      <c r="CV13" s="268"/>
      <c r="CW13" s="268"/>
      <c r="CX13" s="229"/>
      <c r="CY13" s="272"/>
      <c r="CZ13" s="97" t="str">
        <f>AK3</f>
        <v>ＦＣコーマラント</v>
      </c>
      <c r="DA13" s="96">
        <f>CV36*2-CW36</f>
        <v>55</v>
      </c>
      <c r="DB13" s="96">
        <f>CV36-CW36</f>
        <v>22</v>
      </c>
      <c r="DC13" s="96">
        <f>CU36+DB13*0.01</f>
        <v>22.22</v>
      </c>
      <c r="DD13" s="253"/>
      <c r="DE13" s="255"/>
      <c r="DF13" s="257"/>
      <c r="DG13" s="259"/>
      <c r="DH13" s="261"/>
      <c r="DI13" s="232"/>
      <c r="DJ13" s="97" t="str">
        <f t="shared" si="0"/>
        <v>ＦＣコーマラント</v>
      </c>
      <c r="DK13" s="96">
        <f>$DF$36*2-$DG$36</f>
        <v>137</v>
      </c>
      <c r="DL13" s="96">
        <f>$DF$36-$DG$36</f>
        <v>57</v>
      </c>
      <c r="DM13" s="96">
        <f>DE36+DL13*0.01</f>
        <v>44.57</v>
      </c>
      <c r="DN13" s="235"/>
    </row>
    <row r="14" spans="1:118" s="75" customFormat="1" ht="21" customHeight="1">
      <c r="A14" s="297"/>
      <c r="B14" s="249"/>
      <c r="C14" s="248"/>
      <c r="D14" s="147">
        <f>IF(B12="","",M8)</f>
        <v>1</v>
      </c>
      <c r="E14" s="147" t="s">
        <v>23</v>
      </c>
      <c r="F14" s="147">
        <f>IF(B12="","",K8)</f>
        <v>4</v>
      </c>
      <c r="G14" s="248"/>
      <c r="H14" s="251"/>
      <c r="I14" s="282"/>
      <c r="J14" s="283"/>
      <c r="K14" s="283"/>
      <c r="L14" s="283"/>
      <c r="M14" s="283"/>
      <c r="N14" s="283"/>
      <c r="O14" s="328"/>
      <c r="P14" s="250"/>
      <c r="Q14" s="248"/>
      <c r="R14" s="147">
        <v>0</v>
      </c>
      <c r="S14" s="147" t="s">
        <v>0</v>
      </c>
      <c r="T14" s="147">
        <v>2</v>
      </c>
      <c r="U14" s="248"/>
      <c r="V14" s="251"/>
      <c r="W14" s="250"/>
      <c r="X14" s="248"/>
      <c r="Y14" s="147">
        <v>2</v>
      </c>
      <c r="Z14" s="147" t="s">
        <v>0</v>
      </c>
      <c r="AA14" s="147">
        <v>2</v>
      </c>
      <c r="AB14" s="248"/>
      <c r="AC14" s="251"/>
      <c r="AD14" s="250"/>
      <c r="AE14" s="248"/>
      <c r="AF14" s="147">
        <v>5</v>
      </c>
      <c r="AG14" s="147" t="s">
        <v>23</v>
      </c>
      <c r="AH14" s="147">
        <v>0</v>
      </c>
      <c r="AI14" s="248"/>
      <c r="AJ14" s="251"/>
      <c r="AK14" s="250"/>
      <c r="AL14" s="248"/>
      <c r="AM14" s="147">
        <v>0</v>
      </c>
      <c r="AN14" s="147" t="s">
        <v>47</v>
      </c>
      <c r="AO14" s="147">
        <v>1</v>
      </c>
      <c r="AP14" s="248"/>
      <c r="AQ14" s="251"/>
      <c r="AR14" s="250"/>
      <c r="AS14" s="248"/>
      <c r="AT14" s="147">
        <v>3</v>
      </c>
      <c r="AU14" s="147" t="s">
        <v>23</v>
      </c>
      <c r="AV14" s="147">
        <v>0</v>
      </c>
      <c r="AW14" s="248"/>
      <c r="AX14" s="251"/>
      <c r="AY14" s="250"/>
      <c r="AZ14" s="248"/>
      <c r="BA14" s="147">
        <v>2</v>
      </c>
      <c r="BB14" s="147" t="s">
        <v>23</v>
      </c>
      <c r="BC14" s="147">
        <v>0</v>
      </c>
      <c r="BD14" s="248"/>
      <c r="BE14" s="251"/>
      <c r="BF14" s="250"/>
      <c r="BG14" s="248"/>
      <c r="BH14" s="147">
        <v>4</v>
      </c>
      <c r="BI14" s="147" t="s">
        <v>23</v>
      </c>
      <c r="BJ14" s="147">
        <v>0</v>
      </c>
      <c r="BK14" s="248"/>
      <c r="BL14" s="251"/>
      <c r="BM14" s="250"/>
      <c r="BN14" s="248"/>
      <c r="BO14" s="147">
        <v>2</v>
      </c>
      <c r="BP14" s="147" t="s">
        <v>23</v>
      </c>
      <c r="BQ14" s="147">
        <v>0</v>
      </c>
      <c r="BR14" s="248"/>
      <c r="BS14" s="249"/>
      <c r="BT14" s="275"/>
      <c r="BU14" s="224"/>
      <c r="BV14" s="243"/>
      <c r="BW14" s="224"/>
      <c r="BX14" s="224"/>
      <c r="BY14" s="224"/>
      <c r="BZ14" s="224"/>
      <c r="CA14" s="224"/>
      <c r="CB14" s="226"/>
      <c r="CC14" s="275"/>
      <c r="CD14" s="224"/>
      <c r="CE14" s="243"/>
      <c r="CF14" s="224"/>
      <c r="CG14" s="224"/>
      <c r="CH14" s="224"/>
      <c r="CI14" s="224"/>
      <c r="CJ14" s="224"/>
      <c r="CK14" s="226"/>
      <c r="CL14" s="243"/>
      <c r="CM14" s="224"/>
      <c r="CN14" s="243"/>
      <c r="CO14" s="224"/>
      <c r="CP14" s="224"/>
      <c r="CQ14" s="224"/>
      <c r="CR14" s="224"/>
      <c r="CS14" s="224"/>
      <c r="CT14" s="226"/>
      <c r="CU14" s="266"/>
      <c r="CV14" s="269"/>
      <c r="CW14" s="269"/>
      <c r="CX14" s="270"/>
      <c r="CY14" s="273"/>
      <c r="CZ14" s="97" t="str">
        <f>AR3</f>
        <v>徳島ＦＣリベリモ</v>
      </c>
      <c r="DA14" s="96">
        <f>CV42*2-CW42</f>
        <v>63</v>
      </c>
      <c r="DB14" s="96">
        <f>CV42-CW42</f>
        <v>24</v>
      </c>
      <c r="DC14" s="96">
        <f>CU42+DB14*0.01</f>
        <v>16.239999999999998</v>
      </c>
      <c r="DD14" s="254"/>
      <c r="DE14" s="255"/>
      <c r="DF14" s="257"/>
      <c r="DG14" s="259"/>
      <c r="DH14" s="261"/>
      <c r="DI14" s="232"/>
      <c r="DJ14" s="97" t="str">
        <f t="shared" si="0"/>
        <v>徳島ＦＣリベリモ</v>
      </c>
      <c r="DK14" s="96">
        <f>$DF$42*2-$DG$42</f>
        <v>79</v>
      </c>
      <c r="DL14" s="96">
        <f>$DF$42-$DG$42</f>
        <v>26</v>
      </c>
      <c r="DM14" s="96">
        <f>DE42+DL14*0.01</f>
        <v>28.26</v>
      </c>
      <c r="DN14" s="235"/>
    </row>
    <row r="15" spans="1:118" s="75" customFormat="1" ht="21" customHeight="1">
      <c r="A15" s="297"/>
      <c r="B15" s="346" t="str">
        <f>IF(I9="●","○",IF(I9="○","●",IF(I9="△","△","")))</f>
        <v>○</v>
      </c>
      <c r="C15" s="290"/>
      <c r="D15" s="290"/>
      <c r="E15" s="290"/>
      <c r="F15" s="290"/>
      <c r="G15" s="290"/>
      <c r="H15" s="291"/>
      <c r="I15" s="282"/>
      <c r="J15" s="283"/>
      <c r="K15" s="283"/>
      <c r="L15" s="283"/>
      <c r="M15" s="283"/>
      <c r="N15" s="283"/>
      <c r="O15" s="328"/>
      <c r="P15" s="292" t="str">
        <f>IF(R16="","",IF(P16&gt;V16,"○",IF(P16&lt;V16,"●","△")))</f>
        <v>●</v>
      </c>
      <c r="Q15" s="290"/>
      <c r="R15" s="290"/>
      <c r="S15" s="290"/>
      <c r="T15" s="290"/>
      <c r="U15" s="290"/>
      <c r="V15" s="291"/>
      <c r="W15" s="292" t="str">
        <f>IF(Y16="","",IF(W16&gt;AC16,"○",IF(W16&lt;AC16,"●","△")))</f>
        <v>△</v>
      </c>
      <c r="X15" s="290"/>
      <c r="Y15" s="290"/>
      <c r="Z15" s="290"/>
      <c r="AA15" s="290"/>
      <c r="AB15" s="290"/>
      <c r="AC15" s="291"/>
      <c r="AD15" s="279" t="str">
        <f>IF(AF16="","",IF(AD16&gt;AJ16,"○",IF(AD16&lt;AJ16,"●","△")))</f>
        <v>○</v>
      </c>
      <c r="AE15" s="280"/>
      <c r="AF15" s="280"/>
      <c r="AG15" s="280"/>
      <c r="AH15" s="280"/>
      <c r="AI15" s="280"/>
      <c r="AJ15" s="281"/>
      <c r="AK15" s="279" t="str">
        <f>IF(AM16="","",IF(AK16&gt;AQ16,"○",IF(AK16&lt;AQ16,"●","△")))</f>
        <v>●</v>
      </c>
      <c r="AL15" s="280"/>
      <c r="AM15" s="280"/>
      <c r="AN15" s="280"/>
      <c r="AO15" s="280"/>
      <c r="AP15" s="280"/>
      <c r="AQ15" s="281"/>
      <c r="AR15" s="279" t="str">
        <f>IF(AT16="","",IF(AR16&gt;AX16,"○",IF(AR16&lt;AX16,"●","△")))</f>
        <v>△</v>
      </c>
      <c r="AS15" s="280"/>
      <c r="AT15" s="280"/>
      <c r="AU15" s="280"/>
      <c r="AV15" s="280"/>
      <c r="AW15" s="280"/>
      <c r="AX15" s="281"/>
      <c r="AY15" s="279" t="str">
        <f>IF(BA16="","",IF(AY16&gt;BE16,"○",IF(AY16&lt;BE16,"●","△")))</f>
        <v>○</v>
      </c>
      <c r="AZ15" s="280"/>
      <c r="BA15" s="280"/>
      <c r="BB15" s="280"/>
      <c r="BC15" s="280"/>
      <c r="BD15" s="280"/>
      <c r="BE15" s="281"/>
      <c r="BF15" s="279" t="str">
        <f>IF(BH16="","",IF(BF16&gt;BL16,"○",IF(BF16&lt;BL16,"●","△")))</f>
        <v>○</v>
      </c>
      <c r="BG15" s="280"/>
      <c r="BH15" s="280"/>
      <c r="BI15" s="280"/>
      <c r="BJ15" s="280"/>
      <c r="BK15" s="280"/>
      <c r="BL15" s="281"/>
      <c r="BM15" s="279" t="str">
        <f>IF(BO16="","",IF(BM16&gt;BS16,"○",IF(BM16&lt;BS16,"●","△")))</f>
        <v>○</v>
      </c>
      <c r="BN15" s="280"/>
      <c r="BO15" s="280"/>
      <c r="BP15" s="280"/>
      <c r="BQ15" s="280"/>
      <c r="BR15" s="280"/>
      <c r="BS15" s="280"/>
      <c r="BT15" s="275">
        <f>IF(B15="○",3,IF(B15="△",1,0))</f>
        <v>3</v>
      </c>
      <c r="BU15" s="224">
        <f>IF(P15="○",3,IF(P15="△",1,0))</f>
        <v>0</v>
      </c>
      <c r="BV15" s="243">
        <f>IF(W15="○",3,IF(W15="△",1,0))</f>
        <v>1</v>
      </c>
      <c r="BW15" s="224">
        <f>IF(AD15="○",3,IF(AD15="△",1,0))</f>
        <v>3</v>
      </c>
      <c r="BX15" s="224">
        <f>IF(AK15="○",3,IF(AK15="△",1,0))</f>
        <v>0</v>
      </c>
      <c r="BY15" s="224">
        <f>IF(AR15="○",3,IF(AR15="△",1,0))</f>
        <v>1</v>
      </c>
      <c r="BZ15" s="224">
        <f>IF(AY15="○",3,IF(AY15="△",1,0))</f>
        <v>3</v>
      </c>
      <c r="CA15" s="224">
        <f>IF(BF15="○",3,IF(BF15="△",1,0))</f>
        <v>3</v>
      </c>
      <c r="CB15" s="226">
        <f>IF(BM15="○",3,IF(BM15="△",1,0))</f>
        <v>3</v>
      </c>
      <c r="CC15" s="275">
        <f>B16</f>
        <v>5</v>
      </c>
      <c r="CD15" s="224">
        <f>P16</f>
        <v>0</v>
      </c>
      <c r="CE15" s="243">
        <f>W16</f>
        <v>3</v>
      </c>
      <c r="CF15" s="224">
        <f>AD16</f>
        <v>10</v>
      </c>
      <c r="CG15" s="224">
        <f>AK16</f>
        <v>0</v>
      </c>
      <c r="CH15" s="224">
        <f>AR16</f>
        <v>1</v>
      </c>
      <c r="CI15" s="224">
        <f>AY16</f>
        <v>6</v>
      </c>
      <c r="CJ15" s="224">
        <f>BF16</f>
        <v>5</v>
      </c>
      <c r="CK15" s="226">
        <f>BM16</f>
        <v>3</v>
      </c>
      <c r="CL15" s="243">
        <f>H16</f>
        <v>2</v>
      </c>
      <c r="CM15" s="224">
        <f>V16</f>
        <v>8</v>
      </c>
      <c r="CN15" s="243">
        <f>AC16</f>
        <v>3</v>
      </c>
      <c r="CO15" s="224">
        <f>AJ16</f>
        <v>0</v>
      </c>
      <c r="CP15" s="224">
        <f>AQ16</f>
        <v>7</v>
      </c>
      <c r="CQ15" s="224">
        <f>AX16</f>
        <v>1</v>
      </c>
      <c r="CR15" s="224">
        <f>BE16</f>
        <v>3</v>
      </c>
      <c r="CS15" s="224">
        <f>BL16</f>
        <v>0</v>
      </c>
      <c r="CT15" s="226">
        <f>BS16</f>
        <v>0</v>
      </c>
      <c r="CU15" s="238">
        <f t="shared" ref="CU15" si="2">SUM(BT15:CB17)</f>
        <v>17</v>
      </c>
      <c r="CV15" s="240">
        <f>SUM(CC15:CK17)</f>
        <v>33</v>
      </c>
      <c r="CW15" s="240">
        <f>SUM(CL15:CT17)</f>
        <v>24</v>
      </c>
      <c r="CX15" s="228" t="str">
        <f>IF(CV15&gt;CW15,"+",IF(CV15&lt;CW15,"-","±"))</f>
        <v>+</v>
      </c>
      <c r="CY15" s="231">
        <f>ABS(CV15-CW15)</f>
        <v>9</v>
      </c>
      <c r="CZ15" s="97" t="str">
        <f>AY3</f>
        <v>ＦＣディアモ</v>
      </c>
      <c r="DA15" s="96">
        <f>CV48*2-CW48</f>
        <v>17</v>
      </c>
      <c r="DB15" s="96">
        <f>CV48-CW48</f>
        <v>-6</v>
      </c>
      <c r="DC15" s="96">
        <f>CU48+DB15*0.01</f>
        <v>9.94</v>
      </c>
      <c r="DD15" s="234">
        <f>IF(DA34=0,"",RANK(DC25,DC24:DC33))</f>
        <v>4</v>
      </c>
      <c r="DE15" s="255"/>
      <c r="DF15" s="257"/>
      <c r="DG15" s="259"/>
      <c r="DH15" s="261" t="str">
        <f>IF(DF15&gt;DG15,"+",IF(DF15&lt;DG15,"-","±"))</f>
        <v>±</v>
      </c>
      <c r="DI15" s="232"/>
      <c r="DJ15" s="97" t="str">
        <f t="shared" si="0"/>
        <v>ＦＣディアモ</v>
      </c>
      <c r="DK15" s="96">
        <f>$DF$48*2-$DG$48</f>
        <v>35</v>
      </c>
      <c r="DL15" s="96">
        <f>$DF$48-$DG$48</f>
        <v>-7</v>
      </c>
      <c r="DM15" s="96">
        <f>DE48+DL15*0.01</f>
        <v>20.93</v>
      </c>
      <c r="DN15" s="235"/>
    </row>
    <row r="16" spans="1:118" s="75" customFormat="1" ht="21" customHeight="1">
      <c r="A16" s="297"/>
      <c r="B16" s="218">
        <f>O10</f>
        <v>5</v>
      </c>
      <c r="C16" s="216" t="s">
        <v>19</v>
      </c>
      <c r="D16" s="146">
        <f>IF(B15="","",M10)</f>
        <v>2</v>
      </c>
      <c r="E16" s="146" t="s">
        <v>23</v>
      </c>
      <c r="F16" s="146">
        <f>IF(B15="","",K10)</f>
        <v>0</v>
      </c>
      <c r="G16" s="216" t="s">
        <v>20</v>
      </c>
      <c r="H16" s="218">
        <f>I10</f>
        <v>2</v>
      </c>
      <c r="I16" s="282"/>
      <c r="J16" s="283"/>
      <c r="K16" s="283"/>
      <c r="L16" s="283"/>
      <c r="M16" s="283"/>
      <c r="N16" s="283"/>
      <c r="O16" s="328"/>
      <c r="P16" s="220">
        <f>IF(R16="","",R16+R17)</f>
        <v>0</v>
      </c>
      <c r="Q16" s="216" t="s">
        <v>19</v>
      </c>
      <c r="R16" s="146">
        <v>0</v>
      </c>
      <c r="S16" s="146" t="s">
        <v>0</v>
      </c>
      <c r="T16" s="146">
        <v>4</v>
      </c>
      <c r="U16" s="216" t="s">
        <v>20</v>
      </c>
      <c r="V16" s="222">
        <f>IF(T16="","",T16+T17)</f>
        <v>8</v>
      </c>
      <c r="W16" s="220">
        <f>IF(Y16="","",Y16+Y17)</f>
        <v>3</v>
      </c>
      <c r="X16" s="216" t="s">
        <v>19</v>
      </c>
      <c r="Y16" s="146">
        <v>0</v>
      </c>
      <c r="Z16" s="146" t="s">
        <v>0</v>
      </c>
      <c r="AA16" s="146">
        <v>2</v>
      </c>
      <c r="AB16" s="216" t="s">
        <v>20</v>
      </c>
      <c r="AC16" s="222">
        <f>IF(AA16="","",AA16+AA17)</f>
        <v>3</v>
      </c>
      <c r="AD16" s="220">
        <f>IF(AF16="","",AF16+AF17)</f>
        <v>10</v>
      </c>
      <c r="AE16" s="216" t="s">
        <v>19</v>
      </c>
      <c r="AF16" s="146">
        <v>7</v>
      </c>
      <c r="AG16" s="146" t="s">
        <v>23</v>
      </c>
      <c r="AH16" s="146">
        <v>0</v>
      </c>
      <c r="AI16" s="216" t="s">
        <v>20</v>
      </c>
      <c r="AJ16" s="218">
        <f>IF(AH16="","",AH16+AH17)</f>
        <v>0</v>
      </c>
      <c r="AK16" s="220">
        <f>IF(AM16="","",AM16+AM17)</f>
        <v>0</v>
      </c>
      <c r="AL16" s="216" t="s">
        <v>19</v>
      </c>
      <c r="AM16" s="146">
        <v>0</v>
      </c>
      <c r="AN16" s="146" t="s">
        <v>23</v>
      </c>
      <c r="AO16" s="146">
        <v>4</v>
      </c>
      <c r="AP16" s="216" t="s">
        <v>20</v>
      </c>
      <c r="AQ16" s="218">
        <f>IF(AO16="","",AO16+AO17)</f>
        <v>7</v>
      </c>
      <c r="AR16" s="220">
        <f>IF(AT16="","",AT16+AT17)</f>
        <v>1</v>
      </c>
      <c r="AS16" s="216" t="s">
        <v>19</v>
      </c>
      <c r="AT16" s="146">
        <v>1</v>
      </c>
      <c r="AU16" s="146" t="s">
        <v>23</v>
      </c>
      <c r="AV16" s="146">
        <v>1</v>
      </c>
      <c r="AW16" s="216" t="s">
        <v>20</v>
      </c>
      <c r="AX16" s="218">
        <f>IF(AV16="","",AV16+AV17)</f>
        <v>1</v>
      </c>
      <c r="AY16" s="220">
        <f>IF(BA16="","",BA16+BA17)</f>
        <v>6</v>
      </c>
      <c r="AZ16" s="216" t="s">
        <v>19</v>
      </c>
      <c r="BA16" s="146">
        <v>0</v>
      </c>
      <c r="BB16" s="146" t="s">
        <v>23</v>
      </c>
      <c r="BC16" s="146">
        <v>2</v>
      </c>
      <c r="BD16" s="216" t="s">
        <v>20</v>
      </c>
      <c r="BE16" s="218">
        <f>IF(BC16="","",BC16+BC17)</f>
        <v>3</v>
      </c>
      <c r="BF16" s="220">
        <f>IF(BH16="","",BH16+BH17)</f>
        <v>5</v>
      </c>
      <c r="BG16" s="216" t="s">
        <v>19</v>
      </c>
      <c r="BH16" s="146">
        <v>4</v>
      </c>
      <c r="BI16" s="146" t="s">
        <v>23</v>
      </c>
      <c r="BJ16" s="146">
        <v>0</v>
      </c>
      <c r="BK16" s="216" t="s">
        <v>20</v>
      </c>
      <c r="BL16" s="218">
        <f>IF(BJ16="","",BJ16+BJ17)</f>
        <v>0</v>
      </c>
      <c r="BM16" s="220">
        <f>IF(BO16="","",BO16+BO17)</f>
        <v>3</v>
      </c>
      <c r="BN16" s="216" t="s">
        <v>19</v>
      </c>
      <c r="BO16" s="146">
        <v>1</v>
      </c>
      <c r="BP16" s="146" t="s">
        <v>23</v>
      </c>
      <c r="BQ16" s="146">
        <v>0</v>
      </c>
      <c r="BR16" s="216" t="s">
        <v>20</v>
      </c>
      <c r="BS16" s="218">
        <f>IF(BQ16="","",BQ16+BQ17)</f>
        <v>0</v>
      </c>
      <c r="BT16" s="275"/>
      <c r="BU16" s="224"/>
      <c r="BV16" s="243"/>
      <c r="BW16" s="224"/>
      <c r="BX16" s="224"/>
      <c r="BY16" s="224"/>
      <c r="BZ16" s="224"/>
      <c r="CA16" s="224"/>
      <c r="CB16" s="226"/>
      <c r="CC16" s="275"/>
      <c r="CD16" s="224"/>
      <c r="CE16" s="243"/>
      <c r="CF16" s="224"/>
      <c r="CG16" s="224"/>
      <c r="CH16" s="224"/>
      <c r="CI16" s="224"/>
      <c r="CJ16" s="224"/>
      <c r="CK16" s="226"/>
      <c r="CL16" s="243"/>
      <c r="CM16" s="224"/>
      <c r="CN16" s="243"/>
      <c r="CO16" s="224"/>
      <c r="CP16" s="224"/>
      <c r="CQ16" s="224"/>
      <c r="CR16" s="224"/>
      <c r="CS16" s="224"/>
      <c r="CT16" s="226"/>
      <c r="CU16" s="238"/>
      <c r="CV16" s="241"/>
      <c r="CW16" s="241"/>
      <c r="CX16" s="229"/>
      <c r="CY16" s="232"/>
      <c r="CZ16" s="97" t="str">
        <f>BF3</f>
        <v>高知ユナイテッドSCJY</v>
      </c>
      <c r="DA16" s="96">
        <f>CV54*2-CW54</f>
        <v>-31</v>
      </c>
      <c r="DB16" s="96">
        <f>CV54-CW54</f>
        <v>-37</v>
      </c>
      <c r="DC16" s="96">
        <f>CU54+DB16*0.01</f>
        <v>3.63</v>
      </c>
      <c r="DD16" s="235"/>
      <c r="DE16" s="255"/>
      <c r="DF16" s="257"/>
      <c r="DG16" s="259"/>
      <c r="DH16" s="261"/>
      <c r="DI16" s="232"/>
      <c r="DJ16" s="97" t="str">
        <f t="shared" si="0"/>
        <v>高知ユナイテッドSCJY</v>
      </c>
      <c r="DK16" s="96">
        <f>$DF$54*2-$DG$54</f>
        <v>-24</v>
      </c>
      <c r="DL16" s="96">
        <f>$DF$54-$DG$54</f>
        <v>-45</v>
      </c>
      <c r="DM16" s="96">
        <f>DE54+DL16*0.01</f>
        <v>12.55</v>
      </c>
      <c r="DN16" s="235"/>
    </row>
    <row r="17" spans="1:118" s="74" customFormat="1" ht="21" customHeight="1">
      <c r="A17" s="333"/>
      <c r="B17" s="302"/>
      <c r="C17" s="299"/>
      <c r="D17" s="148">
        <f>IF(B15="","",M11)</f>
        <v>3</v>
      </c>
      <c r="E17" s="148" t="s">
        <v>23</v>
      </c>
      <c r="F17" s="148">
        <f>IF(B15="","",K11)</f>
        <v>2</v>
      </c>
      <c r="G17" s="299"/>
      <c r="H17" s="302"/>
      <c r="I17" s="329"/>
      <c r="J17" s="330"/>
      <c r="K17" s="330"/>
      <c r="L17" s="330"/>
      <c r="M17" s="330"/>
      <c r="N17" s="330"/>
      <c r="O17" s="331"/>
      <c r="P17" s="303"/>
      <c r="Q17" s="299"/>
      <c r="R17" s="148">
        <v>0</v>
      </c>
      <c r="S17" s="148" t="s">
        <v>0</v>
      </c>
      <c r="T17" s="148">
        <v>4</v>
      </c>
      <c r="U17" s="299"/>
      <c r="V17" s="304"/>
      <c r="W17" s="303"/>
      <c r="X17" s="299"/>
      <c r="Y17" s="148">
        <v>3</v>
      </c>
      <c r="Z17" s="148" t="s">
        <v>0</v>
      </c>
      <c r="AA17" s="148">
        <v>1</v>
      </c>
      <c r="AB17" s="299"/>
      <c r="AC17" s="304"/>
      <c r="AD17" s="303"/>
      <c r="AE17" s="299"/>
      <c r="AF17" s="148">
        <v>3</v>
      </c>
      <c r="AG17" s="148" t="s">
        <v>23</v>
      </c>
      <c r="AH17" s="148">
        <v>0</v>
      </c>
      <c r="AI17" s="299"/>
      <c r="AJ17" s="302"/>
      <c r="AK17" s="303"/>
      <c r="AL17" s="299"/>
      <c r="AM17" s="148">
        <v>0</v>
      </c>
      <c r="AN17" s="148" t="s">
        <v>23</v>
      </c>
      <c r="AO17" s="148">
        <v>3</v>
      </c>
      <c r="AP17" s="299"/>
      <c r="AQ17" s="302"/>
      <c r="AR17" s="303"/>
      <c r="AS17" s="299"/>
      <c r="AT17" s="148">
        <v>0</v>
      </c>
      <c r="AU17" s="148" t="s">
        <v>23</v>
      </c>
      <c r="AV17" s="148">
        <v>0</v>
      </c>
      <c r="AW17" s="299"/>
      <c r="AX17" s="302"/>
      <c r="AY17" s="303"/>
      <c r="AZ17" s="299"/>
      <c r="BA17" s="148">
        <v>6</v>
      </c>
      <c r="BB17" s="148" t="s">
        <v>23</v>
      </c>
      <c r="BC17" s="148">
        <v>1</v>
      </c>
      <c r="BD17" s="299"/>
      <c r="BE17" s="302"/>
      <c r="BF17" s="303"/>
      <c r="BG17" s="299"/>
      <c r="BH17" s="148">
        <v>1</v>
      </c>
      <c r="BI17" s="148" t="s">
        <v>23</v>
      </c>
      <c r="BJ17" s="148">
        <v>0</v>
      </c>
      <c r="BK17" s="299"/>
      <c r="BL17" s="302"/>
      <c r="BM17" s="303"/>
      <c r="BN17" s="299"/>
      <c r="BO17" s="148">
        <v>2</v>
      </c>
      <c r="BP17" s="148" t="s">
        <v>23</v>
      </c>
      <c r="BQ17" s="148">
        <v>0</v>
      </c>
      <c r="BR17" s="299"/>
      <c r="BS17" s="302"/>
      <c r="BT17" s="337"/>
      <c r="BU17" s="334"/>
      <c r="BV17" s="336"/>
      <c r="BW17" s="334"/>
      <c r="BX17" s="334"/>
      <c r="BY17" s="334"/>
      <c r="BZ17" s="334"/>
      <c r="CA17" s="334"/>
      <c r="CB17" s="335"/>
      <c r="CC17" s="337"/>
      <c r="CD17" s="334"/>
      <c r="CE17" s="336"/>
      <c r="CF17" s="334"/>
      <c r="CG17" s="334"/>
      <c r="CH17" s="334"/>
      <c r="CI17" s="334"/>
      <c r="CJ17" s="334"/>
      <c r="CK17" s="335"/>
      <c r="CL17" s="336"/>
      <c r="CM17" s="334"/>
      <c r="CN17" s="336"/>
      <c r="CO17" s="334"/>
      <c r="CP17" s="334"/>
      <c r="CQ17" s="334"/>
      <c r="CR17" s="334"/>
      <c r="CS17" s="334"/>
      <c r="CT17" s="335"/>
      <c r="CU17" s="264"/>
      <c r="CV17" s="267"/>
      <c r="CW17" s="267"/>
      <c r="CX17" s="305"/>
      <c r="CY17" s="271"/>
      <c r="CZ17" s="97" t="str">
        <f>BM3</f>
        <v>ＦＣ今治 Ｕ-１５</v>
      </c>
      <c r="DA17" s="96">
        <f>CV60*2-CW60</f>
        <v>10</v>
      </c>
      <c r="DB17" s="96">
        <f>CV60-CW60</f>
        <v>-5</v>
      </c>
      <c r="DC17" s="96">
        <f>CU60+DB17*0.01</f>
        <v>9.9499999999999993</v>
      </c>
      <c r="DD17" s="252"/>
      <c r="DE17" s="315"/>
      <c r="DF17" s="317"/>
      <c r="DG17" s="308"/>
      <c r="DH17" s="310"/>
      <c r="DI17" s="271"/>
      <c r="DJ17" s="97" t="str">
        <f t="shared" si="0"/>
        <v>ＦＣ今治 Ｕ-１５</v>
      </c>
      <c r="DK17" s="96">
        <f>$DF$60*2-$DG$60</f>
        <v>24</v>
      </c>
      <c r="DL17" s="96">
        <f>$DF$60-$DG$60</f>
        <v>-7</v>
      </c>
      <c r="DM17" s="96">
        <f>DE60+DL17*0.01</f>
        <v>18.93</v>
      </c>
      <c r="DN17" s="252"/>
    </row>
    <row r="18" spans="1:118" s="74" customFormat="1" ht="21" customHeight="1">
      <c r="A18" s="297" t="str">
        <f>IF(P3="","",P3)</f>
        <v>カマタマ―レ讃岐 Ｕ-１３</v>
      </c>
      <c r="B18" s="280" t="str">
        <f>IF(P6="●","○",IF(P6="○","●",IF(P6="△","△","")))</f>
        <v>△</v>
      </c>
      <c r="C18" s="280"/>
      <c r="D18" s="280"/>
      <c r="E18" s="280"/>
      <c r="F18" s="280"/>
      <c r="G18" s="280"/>
      <c r="H18" s="280"/>
      <c r="I18" s="279" t="str">
        <f>IF(P12="●","○",IF(P12="○","●",IF(P12="△","△","")))</f>
        <v>○</v>
      </c>
      <c r="J18" s="280"/>
      <c r="K18" s="280"/>
      <c r="L18" s="280"/>
      <c r="M18" s="280"/>
      <c r="N18" s="280"/>
      <c r="O18" s="280"/>
      <c r="P18" s="282"/>
      <c r="Q18" s="283"/>
      <c r="R18" s="283"/>
      <c r="S18" s="283"/>
      <c r="T18" s="283"/>
      <c r="U18" s="283"/>
      <c r="V18" s="328"/>
      <c r="W18" s="279" t="str">
        <f>IF(Y19="","",IF(W19&gt;AC19,"○",IF(W19&lt;AC19,"●","△")))</f>
        <v>○</v>
      </c>
      <c r="X18" s="280"/>
      <c r="Y18" s="280"/>
      <c r="Z18" s="280"/>
      <c r="AA18" s="280"/>
      <c r="AB18" s="280"/>
      <c r="AC18" s="280"/>
      <c r="AD18" s="279" t="str">
        <f>IF(AF19="","",IF(AD19&gt;AJ19,"○",IF(AD19&lt;AJ19,"●","△")))</f>
        <v>○</v>
      </c>
      <c r="AE18" s="280"/>
      <c r="AF18" s="280"/>
      <c r="AG18" s="280"/>
      <c r="AH18" s="280"/>
      <c r="AI18" s="280"/>
      <c r="AJ18" s="281"/>
      <c r="AK18" s="279" t="str">
        <f>IF(AM19="","",IF(AK19&gt;AQ19,"○",IF(AK19&lt;AQ19,"●","△")))</f>
        <v>●</v>
      </c>
      <c r="AL18" s="280"/>
      <c r="AM18" s="280"/>
      <c r="AN18" s="280"/>
      <c r="AO18" s="280"/>
      <c r="AP18" s="280"/>
      <c r="AQ18" s="281"/>
      <c r="AR18" s="279" t="str">
        <f>IF(AT19="","",IF(AR19&gt;AX19,"○",IF(AR19&lt;AX19,"●","△")))</f>
        <v>△</v>
      </c>
      <c r="AS18" s="280"/>
      <c r="AT18" s="280"/>
      <c r="AU18" s="280"/>
      <c r="AV18" s="280"/>
      <c r="AW18" s="280"/>
      <c r="AX18" s="281"/>
      <c r="AY18" s="279" t="str">
        <f>IF(BA19="","",IF(AY19&gt;BE19,"○",IF(AY19&lt;BE19,"●","△")))</f>
        <v>○</v>
      </c>
      <c r="AZ18" s="280"/>
      <c r="BA18" s="280"/>
      <c r="BB18" s="280"/>
      <c r="BC18" s="280"/>
      <c r="BD18" s="280"/>
      <c r="BE18" s="281"/>
      <c r="BF18" s="279" t="str">
        <f>IF(BH19="","",IF(BF19&gt;BL19,"○",IF(BF19&lt;BL19,"●","△")))</f>
        <v>○</v>
      </c>
      <c r="BG18" s="280"/>
      <c r="BH18" s="280"/>
      <c r="BI18" s="280"/>
      <c r="BJ18" s="280"/>
      <c r="BK18" s="280"/>
      <c r="BL18" s="281"/>
      <c r="BM18" s="279" t="str">
        <f>IF(BO19="","",IF(BM19&gt;BS19,"○",IF(BM19&lt;BS19,"●","△")))</f>
        <v>●</v>
      </c>
      <c r="BN18" s="280"/>
      <c r="BO18" s="280"/>
      <c r="BP18" s="280"/>
      <c r="BQ18" s="280"/>
      <c r="BR18" s="280"/>
      <c r="BS18" s="280"/>
      <c r="BT18" s="321">
        <f>IF(B18="○",3,IF(B18="△",1,0))</f>
        <v>1</v>
      </c>
      <c r="BU18" s="318">
        <f>IF(I18="○",3,IF(I18="△",1,0))</f>
        <v>3</v>
      </c>
      <c r="BV18" s="320">
        <f>IF(W18="○",3,IF(W18="△",1,0))</f>
        <v>3</v>
      </c>
      <c r="BW18" s="318">
        <f>IF(AD18="○",3,IF(AD18="△",1,0))</f>
        <v>3</v>
      </c>
      <c r="BX18" s="318">
        <f>IF(AK18="○",3,IF(AK18="△",1,0))</f>
        <v>0</v>
      </c>
      <c r="BY18" s="318">
        <f>IF(AR18="○",3,IF(AR18="△",1,0))</f>
        <v>1</v>
      </c>
      <c r="BZ18" s="318">
        <f>IF(AY18="○",3,IF(AY18="△",1,0))</f>
        <v>3</v>
      </c>
      <c r="CA18" s="318">
        <f>IF(BF18="○",3,IF(BF18="△",1,0))</f>
        <v>3</v>
      </c>
      <c r="CB18" s="319">
        <f>IF(BM18="○",3,IF(BM18="△",1,0))</f>
        <v>0</v>
      </c>
      <c r="CC18" s="321">
        <f>B19</f>
        <v>1</v>
      </c>
      <c r="CD18" s="318">
        <f>I19</f>
        <v>3</v>
      </c>
      <c r="CE18" s="320">
        <f>W19</f>
        <v>4</v>
      </c>
      <c r="CF18" s="318">
        <f>AD19</f>
        <v>14</v>
      </c>
      <c r="CG18" s="318">
        <f>AK19</f>
        <v>1</v>
      </c>
      <c r="CH18" s="318">
        <f>AR19</f>
        <v>2</v>
      </c>
      <c r="CI18" s="318">
        <f>AY19</f>
        <v>3</v>
      </c>
      <c r="CJ18" s="318">
        <f>BF19</f>
        <v>4</v>
      </c>
      <c r="CK18" s="319">
        <f>BM19</f>
        <v>1</v>
      </c>
      <c r="CL18" s="320">
        <f>H19</f>
        <v>1</v>
      </c>
      <c r="CM18" s="318">
        <f>O19</f>
        <v>1</v>
      </c>
      <c r="CN18" s="320">
        <f>AC19</f>
        <v>1</v>
      </c>
      <c r="CO18" s="318">
        <f>AJ19</f>
        <v>0</v>
      </c>
      <c r="CP18" s="318">
        <f>AQ19</f>
        <v>3</v>
      </c>
      <c r="CQ18" s="318">
        <f>AX19</f>
        <v>2</v>
      </c>
      <c r="CR18" s="318">
        <f>BE19</f>
        <v>2</v>
      </c>
      <c r="CS18" s="318">
        <f>BL19</f>
        <v>0</v>
      </c>
      <c r="CT18" s="319">
        <f>BS19</f>
        <v>2</v>
      </c>
      <c r="CU18" s="238">
        <f t="shared" ref="CU18:CU63" si="3">SUM(BT18:CB20)</f>
        <v>17</v>
      </c>
      <c r="CV18" s="267">
        <f>SUM(CC18:CK20)</f>
        <v>33</v>
      </c>
      <c r="CW18" s="267">
        <f>SUM(CL18:CT20)</f>
        <v>12</v>
      </c>
      <c r="CX18" s="229" t="str">
        <f>IF(CV18&gt;CW18,"+",IF(CV18&lt;CW18,"-","±"))</f>
        <v>+</v>
      </c>
      <c r="CY18" s="271">
        <f>ABS(CV18-CW18)</f>
        <v>21</v>
      </c>
      <c r="CZ18" s="143"/>
      <c r="DA18" s="98">
        <f>SUM(DA8:DA17)</f>
        <v>264</v>
      </c>
      <c r="DB18" s="96"/>
      <c r="DC18" s="96"/>
      <c r="DD18" s="312">
        <f>IF(DA18=0,"",RANK(DC10,DC8:DC17))</f>
        <v>4</v>
      </c>
      <c r="DE18" s="255">
        <f>CU18+CU21</f>
        <v>39</v>
      </c>
      <c r="DF18" s="257">
        <f>CV18+CV21</f>
        <v>71</v>
      </c>
      <c r="DG18" s="259">
        <f>CW18+CW21</f>
        <v>18</v>
      </c>
      <c r="DH18" s="261" t="str">
        <f>IF(DF18&gt;DG18,"+",IF(DF18&lt;DG18,"-","±"))</f>
        <v>+</v>
      </c>
      <c r="DI18" s="232">
        <f>ABS(DF18-DG18)</f>
        <v>53</v>
      </c>
      <c r="DJ18" s="96"/>
      <c r="DK18" s="98">
        <f>SUM(DK8:DK15)</f>
        <v>504</v>
      </c>
      <c r="DL18" s="96"/>
      <c r="DM18" s="96"/>
      <c r="DN18" s="235">
        <f>IF(DK18=0,"",RANK(DM10,$DM$8:$DM$17))</f>
        <v>3</v>
      </c>
    </row>
    <row r="19" spans="1:118" s="75" customFormat="1" ht="21" customHeight="1">
      <c r="A19" s="297"/>
      <c r="B19" s="218">
        <f>V7</f>
        <v>1</v>
      </c>
      <c r="C19" s="216" t="s">
        <v>19</v>
      </c>
      <c r="D19" s="146">
        <f>IF(B18="","",T7)</f>
        <v>1</v>
      </c>
      <c r="E19" s="146" t="s">
        <v>0</v>
      </c>
      <c r="F19" s="146">
        <f>IF(B18="","",R7)</f>
        <v>0</v>
      </c>
      <c r="G19" s="216" t="s">
        <v>20</v>
      </c>
      <c r="H19" s="218">
        <f>P7</f>
        <v>1</v>
      </c>
      <c r="I19" s="220">
        <f>V13</f>
        <v>3</v>
      </c>
      <c r="J19" s="216" t="s">
        <v>19</v>
      </c>
      <c r="K19" s="146">
        <f>IF(I18="","",T13)</f>
        <v>1</v>
      </c>
      <c r="L19" s="146" t="s">
        <v>0</v>
      </c>
      <c r="M19" s="146">
        <f>IF(I18="","",R13)</f>
        <v>1</v>
      </c>
      <c r="N19" s="216" t="s">
        <v>20</v>
      </c>
      <c r="O19" s="218">
        <f>P13</f>
        <v>1</v>
      </c>
      <c r="P19" s="282"/>
      <c r="Q19" s="283"/>
      <c r="R19" s="283"/>
      <c r="S19" s="283"/>
      <c r="T19" s="283"/>
      <c r="U19" s="283"/>
      <c r="V19" s="328"/>
      <c r="W19" s="220">
        <f>IF(Y19="","",Y19+Y20)</f>
        <v>4</v>
      </c>
      <c r="X19" s="216" t="s">
        <v>19</v>
      </c>
      <c r="Y19" s="146">
        <v>2</v>
      </c>
      <c r="Z19" s="146" t="s">
        <v>23</v>
      </c>
      <c r="AA19" s="146">
        <v>0</v>
      </c>
      <c r="AB19" s="216" t="s">
        <v>20</v>
      </c>
      <c r="AC19" s="218">
        <f>IF(AA19="","",AA19+AA20)</f>
        <v>1</v>
      </c>
      <c r="AD19" s="220">
        <f>IF(AF19="","",AF19+AF20)</f>
        <v>14</v>
      </c>
      <c r="AE19" s="216" t="s">
        <v>19</v>
      </c>
      <c r="AF19" s="146">
        <v>9</v>
      </c>
      <c r="AG19" s="146" t="s">
        <v>0</v>
      </c>
      <c r="AH19" s="146">
        <v>0</v>
      </c>
      <c r="AI19" s="216" t="s">
        <v>20</v>
      </c>
      <c r="AJ19" s="222">
        <f>IF(AH19="","",AH19+AH20)</f>
        <v>0</v>
      </c>
      <c r="AK19" s="220">
        <f>IF(AM19="","",AM19+AM20)</f>
        <v>1</v>
      </c>
      <c r="AL19" s="216" t="s">
        <v>19</v>
      </c>
      <c r="AM19" s="146">
        <v>1</v>
      </c>
      <c r="AN19" s="146" t="s">
        <v>23</v>
      </c>
      <c r="AO19" s="146">
        <v>2</v>
      </c>
      <c r="AP19" s="216" t="s">
        <v>20</v>
      </c>
      <c r="AQ19" s="222">
        <f>IF(AO19="","",AO19+AO20)</f>
        <v>3</v>
      </c>
      <c r="AR19" s="220">
        <f>IF(AT19="","",AT19+AT20)</f>
        <v>2</v>
      </c>
      <c r="AS19" s="216" t="s">
        <v>19</v>
      </c>
      <c r="AT19" s="146">
        <v>2</v>
      </c>
      <c r="AU19" s="146" t="s">
        <v>23</v>
      </c>
      <c r="AV19" s="146">
        <v>0</v>
      </c>
      <c r="AW19" s="216" t="s">
        <v>20</v>
      </c>
      <c r="AX19" s="222">
        <f>IF(AV19="","",AV19+AV20)</f>
        <v>2</v>
      </c>
      <c r="AY19" s="220">
        <f>IF(BA19="","",BA19+BA20)</f>
        <v>3</v>
      </c>
      <c r="AZ19" s="216" t="s">
        <v>19</v>
      </c>
      <c r="BA19" s="146">
        <v>0</v>
      </c>
      <c r="BB19" s="146" t="s">
        <v>23</v>
      </c>
      <c r="BC19" s="146">
        <v>1</v>
      </c>
      <c r="BD19" s="216" t="s">
        <v>20</v>
      </c>
      <c r="BE19" s="222">
        <f>IF(BC19="","",BC19+BC20)</f>
        <v>2</v>
      </c>
      <c r="BF19" s="220">
        <f>IF(BH19="","",BH19+BH20)</f>
        <v>4</v>
      </c>
      <c r="BG19" s="216" t="s">
        <v>19</v>
      </c>
      <c r="BH19" s="146">
        <v>3</v>
      </c>
      <c r="BI19" s="146" t="s">
        <v>23</v>
      </c>
      <c r="BJ19" s="146">
        <v>0</v>
      </c>
      <c r="BK19" s="216" t="s">
        <v>20</v>
      </c>
      <c r="BL19" s="222">
        <f>IF(BJ19="","",BJ19+BJ20)</f>
        <v>0</v>
      </c>
      <c r="BM19" s="220">
        <f>IF(BO19="","",BO19+BO20)</f>
        <v>1</v>
      </c>
      <c r="BN19" s="216" t="s">
        <v>19</v>
      </c>
      <c r="BO19" s="146">
        <v>1</v>
      </c>
      <c r="BP19" s="146" t="s">
        <v>23</v>
      </c>
      <c r="BQ19" s="146">
        <v>2</v>
      </c>
      <c r="BR19" s="216" t="s">
        <v>20</v>
      </c>
      <c r="BS19" s="218">
        <f>IF(BQ19="","",BQ19+BQ20)</f>
        <v>2</v>
      </c>
      <c r="BT19" s="275"/>
      <c r="BU19" s="224"/>
      <c r="BV19" s="243"/>
      <c r="BW19" s="224"/>
      <c r="BX19" s="224"/>
      <c r="BY19" s="224"/>
      <c r="BZ19" s="224"/>
      <c r="CA19" s="224"/>
      <c r="CB19" s="226"/>
      <c r="CC19" s="275"/>
      <c r="CD19" s="224"/>
      <c r="CE19" s="243"/>
      <c r="CF19" s="224"/>
      <c r="CG19" s="224"/>
      <c r="CH19" s="224"/>
      <c r="CI19" s="224"/>
      <c r="CJ19" s="224"/>
      <c r="CK19" s="226"/>
      <c r="CL19" s="243"/>
      <c r="CM19" s="224"/>
      <c r="CN19" s="243"/>
      <c r="CO19" s="224"/>
      <c r="CP19" s="224"/>
      <c r="CQ19" s="224"/>
      <c r="CR19" s="224"/>
      <c r="CS19" s="224"/>
      <c r="CT19" s="226"/>
      <c r="CU19" s="238"/>
      <c r="CV19" s="268"/>
      <c r="CW19" s="268"/>
      <c r="CX19" s="229"/>
      <c r="CY19" s="272"/>
      <c r="CZ19" s="96"/>
      <c r="DA19" s="96"/>
      <c r="DB19" s="96"/>
      <c r="DC19" s="96"/>
      <c r="DD19" s="235"/>
      <c r="DE19" s="255"/>
      <c r="DF19" s="257"/>
      <c r="DG19" s="259"/>
      <c r="DH19" s="261"/>
      <c r="DI19" s="232"/>
      <c r="DJ19" s="96"/>
      <c r="DK19" s="96"/>
      <c r="DL19" s="96"/>
      <c r="DM19" s="96"/>
      <c r="DN19" s="235"/>
    </row>
    <row r="20" spans="1:118" s="75" customFormat="1" ht="21" customHeight="1">
      <c r="A20" s="297"/>
      <c r="B20" s="249"/>
      <c r="C20" s="248"/>
      <c r="D20" s="147">
        <f>IF(B18="","",T8)</f>
        <v>0</v>
      </c>
      <c r="E20" s="147" t="s">
        <v>0</v>
      </c>
      <c r="F20" s="147">
        <f>IF(B18="","",R8)</f>
        <v>1</v>
      </c>
      <c r="G20" s="248"/>
      <c r="H20" s="249"/>
      <c r="I20" s="250"/>
      <c r="J20" s="248"/>
      <c r="K20" s="147">
        <f>IF(I18="","",T14)</f>
        <v>2</v>
      </c>
      <c r="L20" s="147" t="s">
        <v>0</v>
      </c>
      <c r="M20" s="147">
        <f>IF(I18="","",R14)</f>
        <v>0</v>
      </c>
      <c r="N20" s="248"/>
      <c r="O20" s="249"/>
      <c r="P20" s="282"/>
      <c r="Q20" s="283"/>
      <c r="R20" s="283"/>
      <c r="S20" s="283"/>
      <c r="T20" s="283"/>
      <c r="U20" s="283"/>
      <c r="V20" s="328"/>
      <c r="W20" s="250"/>
      <c r="X20" s="248"/>
      <c r="Y20" s="147">
        <v>2</v>
      </c>
      <c r="Z20" s="147" t="s">
        <v>23</v>
      </c>
      <c r="AA20" s="147">
        <v>1</v>
      </c>
      <c r="AB20" s="248"/>
      <c r="AC20" s="249"/>
      <c r="AD20" s="250"/>
      <c r="AE20" s="248"/>
      <c r="AF20" s="147">
        <v>5</v>
      </c>
      <c r="AG20" s="147" t="s">
        <v>34</v>
      </c>
      <c r="AH20" s="147">
        <v>0</v>
      </c>
      <c r="AI20" s="248"/>
      <c r="AJ20" s="251"/>
      <c r="AK20" s="250"/>
      <c r="AL20" s="248"/>
      <c r="AM20" s="147">
        <v>0</v>
      </c>
      <c r="AN20" s="147" t="s">
        <v>23</v>
      </c>
      <c r="AO20" s="147">
        <v>1</v>
      </c>
      <c r="AP20" s="248"/>
      <c r="AQ20" s="251"/>
      <c r="AR20" s="250"/>
      <c r="AS20" s="248"/>
      <c r="AT20" s="147">
        <v>0</v>
      </c>
      <c r="AU20" s="147" t="s">
        <v>23</v>
      </c>
      <c r="AV20" s="147">
        <v>2</v>
      </c>
      <c r="AW20" s="248"/>
      <c r="AX20" s="251"/>
      <c r="AY20" s="250"/>
      <c r="AZ20" s="248"/>
      <c r="BA20" s="147">
        <v>3</v>
      </c>
      <c r="BB20" s="147" t="s">
        <v>23</v>
      </c>
      <c r="BC20" s="147">
        <v>1</v>
      </c>
      <c r="BD20" s="248"/>
      <c r="BE20" s="251"/>
      <c r="BF20" s="250"/>
      <c r="BG20" s="248"/>
      <c r="BH20" s="147">
        <v>1</v>
      </c>
      <c r="BI20" s="147" t="s">
        <v>23</v>
      </c>
      <c r="BJ20" s="147">
        <v>0</v>
      </c>
      <c r="BK20" s="248"/>
      <c r="BL20" s="251"/>
      <c r="BM20" s="250"/>
      <c r="BN20" s="248"/>
      <c r="BO20" s="147">
        <v>0</v>
      </c>
      <c r="BP20" s="147" t="s">
        <v>23</v>
      </c>
      <c r="BQ20" s="147">
        <v>0</v>
      </c>
      <c r="BR20" s="248"/>
      <c r="BS20" s="249"/>
      <c r="BT20" s="275"/>
      <c r="BU20" s="224"/>
      <c r="BV20" s="243"/>
      <c r="BW20" s="224"/>
      <c r="BX20" s="224"/>
      <c r="BY20" s="224"/>
      <c r="BZ20" s="224"/>
      <c r="CA20" s="224"/>
      <c r="CB20" s="226"/>
      <c r="CC20" s="275"/>
      <c r="CD20" s="224"/>
      <c r="CE20" s="243"/>
      <c r="CF20" s="224"/>
      <c r="CG20" s="224"/>
      <c r="CH20" s="224"/>
      <c r="CI20" s="224"/>
      <c r="CJ20" s="224"/>
      <c r="CK20" s="226"/>
      <c r="CL20" s="243"/>
      <c r="CM20" s="224"/>
      <c r="CN20" s="243"/>
      <c r="CO20" s="224"/>
      <c r="CP20" s="224"/>
      <c r="CQ20" s="224"/>
      <c r="CR20" s="224"/>
      <c r="CS20" s="224"/>
      <c r="CT20" s="226"/>
      <c r="CU20" s="340"/>
      <c r="CV20" s="269"/>
      <c r="CW20" s="269"/>
      <c r="CX20" s="270"/>
      <c r="CY20" s="273"/>
      <c r="CZ20" s="96"/>
      <c r="DA20" s="96"/>
      <c r="DB20" s="96"/>
      <c r="DC20" s="96"/>
      <c r="DD20" s="339"/>
      <c r="DE20" s="255"/>
      <c r="DF20" s="257"/>
      <c r="DG20" s="259"/>
      <c r="DH20" s="261"/>
      <c r="DI20" s="232"/>
      <c r="DJ20" s="96"/>
      <c r="DK20" s="96"/>
      <c r="DL20" s="96"/>
      <c r="DM20" s="96"/>
      <c r="DN20" s="235"/>
    </row>
    <row r="21" spans="1:118" s="75" customFormat="1" ht="21" customHeight="1">
      <c r="A21" s="297"/>
      <c r="B21" s="246" t="str">
        <f>IF(P9="●","○",IF(P9="○","●",IF(P9="△","△","")))</f>
        <v>○</v>
      </c>
      <c r="C21" s="246"/>
      <c r="D21" s="246"/>
      <c r="E21" s="246"/>
      <c r="F21" s="246"/>
      <c r="G21" s="246"/>
      <c r="H21" s="246"/>
      <c r="I21" s="245" t="str">
        <f>IF(P15="●","○",IF(P15="○","●",IF(P15="△","△","")))</f>
        <v>○</v>
      </c>
      <c r="J21" s="246"/>
      <c r="K21" s="246"/>
      <c r="L21" s="246"/>
      <c r="M21" s="246"/>
      <c r="N21" s="246"/>
      <c r="O21" s="246"/>
      <c r="P21" s="282"/>
      <c r="Q21" s="283"/>
      <c r="R21" s="283"/>
      <c r="S21" s="283"/>
      <c r="T21" s="283"/>
      <c r="U21" s="283"/>
      <c r="V21" s="328"/>
      <c r="W21" s="245" t="str">
        <f>IF(Y22="","",IF(W22&gt;AC22,"○",IF(W22&lt;AC22,"●","△")))</f>
        <v>○</v>
      </c>
      <c r="X21" s="246"/>
      <c r="Y21" s="246"/>
      <c r="Z21" s="246"/>
      <c r="AA21" s="246"/>
      <c r="AB21" s="246"/>
      <c r="AC21" s="247"/>
      <c r="AD21" s="245" t="str">
        <f>IF(AF22="","",IF(AD22&gt;AJ22,"○",IF(AD22&lt;AJ22,"●","△")))</f>
        <v>○</v>
      </c>
      <c r="AE21" s="246"/>
      <c r="AF21" s="246"/>
      <c r="AG21" s="246"/>
      <c r="AH21" s="246"/>
      <c r="AI21" s="246"/>
      <c r="AJ21" s="247"/>
      <c r="AK21" s="245" t="str">
        <f>IF(AM22="","",IF(AK22&gt;AQ22,"○",IF(AK22&lt;AQ22,"●","△")))</f>
        <v>●</v>
      </c>
      <c r="AL21" s="246"/>
      <c r="AM21" s="246"/>
      <c r="AN21" s="246"/>
      <c r="AO21" s="246"/>
      <c r="AP21" s="246"/>
      <c r="AQ21" s="247"/>
      <c r="AR21" s="245" t="str">
        <f>IF(AT22="","",IF(AR22&gt;AX22,"○",IF(AR22&lt;AX22,"●","△")))</f>
        <v>△</v>
      </c>
      <c r="AS21" s="246"/>
      <c r="AT21" s="246"/>
      <c r="AU21" s="246"/>
      <c r="AV21" s="246"/>
      <c r="AW21" s="246"/>
      <c r="AX21" s="247"/>
      <c r="AY21" s="245" t="str">
        <f>IF(BA22="","",IF(AY22&gt;BE22,"○",IF(AY22&lt;BE22,"●","△")))</f>
        <v>○</v>
      </c>
      <c r="AZ21" s="246"/>
      <c r="BA21" s="246"/>
      <c r="BB21" s="246"/>
      <c r="BC21" s="246"/>
      <c r="BD21" s="246"/>
      <c r="BE21" s="247"/>
      <c r="BF21" s="245" t="str">
        <f>IF(BH22="","",IF(BF22&gt;BL22,"○",IF(BF22&lt;BL22,"●","△")))</f>
        <v>○</v>
      </c>
      <c r="BG21" s="246"/>
      <c r="BH21" s="246"/>
      <c r="BI21" s="246"/>
      <c r="BJ21" s="246"/>
      <c r="BK21" s="246"/>
      <c r="BL21" s="247"/>
      <c r="BM21" s="245" t="str">
        <f>IF(BO22="","",IF(BM22&gt;BS22,"○",IF(BM22&lt;BS22,"●","△")))</f>
        <v>○</v>
      </c>
      <c r="BN21" s="246"/>
      <c r="BO21" s="246"/>
      <c r="BP21" s="246"/>
      <c r="BQ21" s="246"/>
      <c r="BR21" s="246"/>
      <c r="BS21" s="246"/>
      <c r="BT21" s="275">
        <f>IF(B21="○",3,IF(B21="△",1,0))</f>
        <v>3</v>
      </c>
      <c r="BU21" s="224">
        <f>IF(I21="○",3,IF(I21="△",1,0))</f>
        <v>3</v>
      </c>
      <c r="BV21" s="243">
        <f>IF(W21="○",3,IF(W21="△",1,0))</f>
        <v>3</v>
      </c>
      <c r="BW21" s="224">
        <f>IF(AD21="○",3,IF(AD21="△",1,0))</f>
        <v>3</v>
      </c>
      <c r="BX21" s="224">
        <f>IF(AK21="○",3,IF(AK21="△",1,0))</f>
        <v>0</v>
      </c>
      <c r="BY21" s="224">
        <f>IF(AR21="○",3,IF(AR21="△",1,0))</f>
        <v>1</v>
      </c>
      <c r="BZ21" s="224">
        <f>IF(AY21="○",3,IF(AY21="△",1,0))</f>
        <v>3</v>
      </c>
      <c r="CA21" s="224">
        <f>IF(BF21="○",3,IF(BF21="△",1,0))</f>
        <v>3</v>
      </c>
      <c r="CB21" s="226">
        <f>IF(BM21="○",3,IF(BM21="△",1,0))</f>
        <v>3</v>
      </c>
      <c r="CC21" s="275">
        <f>B22</f>
        <v>1</v>
      </c>
      <c r="CD21" s="224">
        <f>I22</f>
        <v>8</v>
      </c>
      <c r="CE21" s="243">
        <f>W22</f>
        <v>6</v>
      </c>
      <c r="CF21" s="224">
        <f>AD22</f>
        <v>10</v>
      </c>
      <c r="CG21" s="224">
        <f>AK22</f>
        <v>0</v>
      </c>
      <c r="CH21" s="224">
        <f>AR22</f>
        <v>1</v>
      </c>
      <c r="CI21" s="224">
        <f>AY22</f>
        <v>2</v>
      </c>
      <c r="CJ21" s="224">
        <f>BF22</f>
        <v>6</v>
      </c>
      <c r="CK21" s="226">
        <f>BM22</f>
        <v>4</v>
      </c>
      <c r="CL21" s="243">
        <f>H22</f>
        <v>0</v>
      </c>
      <c r="CM21" s="224">
        <f>O22</f>
        <v>0</v>
      </c>
      <c r="CN21" s="243">
        <f>AC22</f>
        <v>1</v>
      </c>
      <c r="CO21" s="224">
        <f>AJ22</f>
        <v>0</v>
      </c>
      <c r="CP21" s="224">
        <f>AQ22</f>
        <v>1</v>
      </c>
      <c r="CQ21" s="224">
        <f>AX22</f>
        <v>1</v>
      </c>
      <c r="CR21" s="224">
        <f>BE22</f>
        <v>0</v>
      </c>
      <c r="CS21" s="224">
        <f>BL22</f>
        <v>1</v>
      </c>
      <c r="CT21" s="226">
        <f>BS22</f>
        <v>2</v>
      </c>
      <c r="CU21" s="237">
        <f t="shared" si="3"/>
        <v>22</v>
      </c>
      <c r="CV21" s="240">
        <f>SUM(CC21:CK23)</f>
        <v>38</v>
      </c>
      <c r="CW21" s="240">
        <f>SUM(CL21:CT23)</f>
        <v>6</v>
      </c>
      <c r="CX21" s="228" t="str">
        <f>IF(CV21&gt;CW21,"+",IF(CV21&lt;CW21,"-","±"))</f>
        <v>+</v>
      </c>
      <c r="CY21" s="231">
        <f>ABS(CV21-CW21)</f>
        <v>32</v>
      </c>
      <c r="CZ21" s="96"/>
      <c r="DA21" s="96"/>
      <c r="DB21" s="96"/>
      <c r="DC21" s="96"/>
      <c r="DD21" s="234">
        <f>IF(DA34=0,"",RANK(DC26,DC24:DC33))</f>
        <v>2</v>
      </c>
      <c r="DE21" s="255"/>
      <c r="DF21" s="257"/>
      <c r="DG21" s="259"/>
      <c r="DH21" s="261" t="str">
        <f>IF(DF21&gt;DG21,"+",IF(DF21&lt;DG21,"-","±"))</f>
        <v>±</v>
      </c>
      <c r="DI21" s="232"/>
      <c r="DJ21" s="96"/>
      <c r="DK21" s="96"/>
      <c r="DL21" s="96"/>
      <c r="DM21" s="96"/>
      <c r="DN21" s="235"/>
    </row>
    <row r="22" spans="1:118" s="75" customFormat="1" ht="21" customHeight="1">
      <c r="A22" s="297"/>
      <c r="B22" s="218">
        <f>V10</f>
        <v>1</v>
      </c>
      <c r="C22" s="216" t="s">
        <v>19</v>
      </c>
      <c r="D22" s="146">
        <f>IF(B21="","",T10)</f>
        <v>1</v>
      </c>
      <c r="E22" s="146" t="s">
        <v>0</v>
      </c>
      <c r="F22" s="146">
        <f>IF(B21="","",R10)</f>
        <v>0</v>
      </c>
      <c r="G22" s="216" t="s">
        <v>20</v>
      </c>
      <c r="H22" s="218">
        <f>P10</f>
        <v>0</v>
      </c>
      <c r="I22" s="220">
        <f>V16</f>
        <v>8</v>
      </c>
      <c r="J22" s="216" t="s">
        <v>19</v>
      </c>
      <c r="K22" s="146">
        <f>IF(I21="","",T16)</f>
        <v>4</v>
      </c>
      <c r="L22" s="146" t="s">
        <v>0</v>
      </c>
      <c r="M22" s="146">
        <f>IF(I21="","",R16)</f>
        <v>0</v>
      </c>
      <c r="N22" s="216" t="s">
        <v>20</v>
      </c>
      <c r="O22" s="218">
        <f>P16</f>
        <v>0</v>
      </c>
      <c r="P22" s="282"/>
      <c r="Q22" s="283"/>
      <c r="R22" s="283"/>
      <c r="S22" s="283"/>
      <c r="T22" s="283"/>
      <c r="U22" s="283"/>
      <c r="V22" s="328"/>
      <c r="W22" s="220">
        <f>IF(Y22="","",Y22+Y23)</f>
        <v>6</v>
      </c>
      <c r="X22" s="216" t="s">
        <v>19</v>
      </c>
      <c r="Y22" s="146">
        <v>3</v>
      </c>
      <c r="Z22" s="146" t="s">
        <v>23</v>
      </c>
      <c r="AA22" s="146">
        <v>1</v>
      </c>
      <c r="AB22" s="216" t="s">
        <v>20</v>
      </c>
      <c r="AC22" s="218">
        <f>IF(AA22="","",AA22+AA23)</f>
        <v>1</v>
      </c>
      <c r="AD22" s="220">
        <f>IF(AF22="","",AF22+AF23)</f>
        <v>10</v>
      </c>
      <c r="AE22" s="216" t="s">
        <v>19</v>
      </c>
      <c r="AF22" s="146">
        <v>5</v>
      </c>
      <c r="AG22" s="146" t="s">
        <v>23</v>
      </c>
      <c r="AH22" s="146">
        <v>0</v>
      </c>
      <c r="AI22" s="216" t="s">
        <v>20</v>
      </c>
      <c r="AJ22" s="218">
        <f>IF(AH22="","",AH22+AH23)</f>
        <v>0</v>
      </c>
      <c r="AK22" s="220">
        <f>IF(AM22="","",AM22+AM23)</f>
        <v>0</v>
      </c>
      <c r="AL22" s="216" t="s">
        <v>49</v>
      </c>
      <c r="AM22" s="146">
        <v>0</v>
      </c>
      <c r="AN22" s="146" t="s">
        <v>50</v>
      </c>
      <c r="AO22" s="146">
        <v>1</v>
      </c>
      <c r="AP22" s="216" t="s">
        <v>51</v>
      </c>
      <c r="AQ22" s="218">
        <f>IF(AO22="","",AO22+AO23)</f>
        <v>1</v>
      </c>
      <c r="AR22" s="220">
        <f>IF(AT22="","",AT22+AT23)</f>
        <v>1</v>
      </c>
      <c r="AS22" s="216" t="s">
        <v>19</v>
      </c>
      <c r="AT22" s="146">
        <v>1</v>
      </c>
      <c r="AU22" s="146" t="s">
        <v>23</v>
      </c>
      <c r="AV22" s="146">
        <v>0</v>
      </c>
      <c r="AW22" s="216" t="s">
        <v>20</v>
      </c>
      <c r="AX22" s="218">
        <f>IF(AV22="","",AV22+AV23)</f>
        <v>1</v>
      </c>
      <c r="AY22" s="220">
        <f>IF(BA22="","",BA22+BA23)</f>
        <v>2</v>
      </c>
      <c r="AZ22" s="216" t="s">
        <v>19</v>
      </c>
      <c r="BA22" s="146">
        <v>0</v>
      </c>
      <c r="BB22" s="146" t="s">
        <v>23</v>
      </c>
      <c r="BC22" s="146">
        <v>0</v>
      </c>
      <c r="BD22" s="216" t="s">
        <v>20</v>
      </c>
      <c r="BE22" s="218">
        <f>IF(BC22="","",BC22+BC23)</f>
        <v>0</v>
      </c>
      <c r="BF22" s="220">
        <f>IF(BH22="","",BH22+BH23)</f>
        <v>6</v>
      </c>
      <c r="BG22" s="216" t="s">
        <v>19</v>
      </c>
      <c r="BH22" s="146">
        <v>3</v>
      </c>
      <c r="BI22" s="146" t="s">
        <v>23</v>
      </c>
      <c r="BJ22" s="146">
        <v>1</v>
      </c>
      <c r="BK22" s="216" t="s">
        <v>20</v>
      </c>
      <c r="BL22" s="218">
        <f>IF(BJ22="","",BJ22+BJ23)</f>
        <v>1</v>
      </c>
      <c r="BM22" s="220">
        <f>IF(BO22="","",BO22+BO23)</f>
        <v>4</v>
      </c>
      <c r="BN22" s="216" t="s">
        <v>19</v>
      </c>
      <c r="BO22" s="146">
        <v>2</v>
      </c>
      <c r="BP22" s="146" t="s">
        <v>23</v>
      </c>
      <c r="BQ22" s="146">
        <v>1</v>
      </c>
      <c r="BR22" s="216" t="s">
        <v>20</v>
      </c>
      <c r="BS22" s="218">
        <f>IF(BQ22="","",BQ22+BQ23)</f>
        <v>2</v>
      </c>
      <c r="BT22" s="275"/>
      <c r="BU22" s="224"/>
      <c r="BV22" s="243"/>
      <c r="BW22" s="224"/>
      <c r="BX22" s="224"/>
      <c r="BY22" s="224"/>
      <c r="BZ22" s="224"/>
      <c r="CA22" s="224"/>
      <c r="CB22" s="226"/>
      <c r="CC22" s="275"/>
      <c r="CD22" s="224"/>
      <c r="CE22" s="243"/>
      <c r="CF22" s="224"/>
      <c r="CG22" s="224"/>
      <c r="CH22" s="224"/>
      <c r="CI22" s="224"/>
      <c r="CJ22" s="224"/>
      <c r="CK22" s="226"/>
      <c r="CL22" s="243"/>
      <c r="CM22" s="224"/>
      <c r="CN22" s="243"/>
      <c r="CO22" s="224"/>
      <c r="CP22" s="224"/>
      <c r="CQ22" s="224"/>
      <c r="CR22" s="224"/>
      <c r="CS22" s="224"/>
      <c r="CT22" s="226"/>
      <c r="CU22" s="238"/>
      <c r="CV22" s="241"/>
      <c r="CW22" s="241"/>
      <c r="CX22" s="229"/>
      <c r="CY22" s="232"/>
      <c r="CZ22" s="344" t="s">
        <v>28</v>
      </c>
      <c r="DA22" s="345"/>
      <c r="DB22" s="345"/>
      <c r="DC22" s="345"/>
      <c r="DD22" s="235"/>
      <c r="DE22" s="255"/>
      <c r="DF22" s="257"/>
      <c r="DG22" s="259"/>
      <c r="DH22" s="261"/>
      <c r="DI22" s="232"/>
      <c r="DJ22" s="99"/>
      <c r="DK22" s="96"/>
      <c r="DL22" s="96"/>
      <c r="DM22" s="96"/>
      <c r="DN22" s="235"/>
    </row>
    <row r="23" spans="1:118" s="75" customFormat="1" ht="21" customHeight="1">
      <c r="A23" s="333"/>
      <c r="B23" s="249"/>
      <c r="C23" s="248"/>
      <c r="D23" s="147">
        <f>IF(B21="","",T11)</f>
        <v>0</v>
      </c>
      <c r="E23" s="147" t="s">
        <v>0</v>
      </c>
      <c r="F23" s="147">
        <f>IF(B21="","",R11)</f>
        <v>0</v>
      </c>
      <c r="G23" s="248"/>
      <c r="H23" s="249"/>
      <c r="I23" s="250"/>
      <c r="J23" s="248"/>
      <c r="K23" s="147">
        <f>IF(I21="","",T17)</f>
        <v>4</v>
      </c>
      <c r="L23" s="147" t="s">
        <v>0</v>
      </c>
      <c r="M23" s="147">
        <f>IF(I21="","",R17)</f>
        <v>0</v>
      </c>
      <c r="N23" s="248"/>
      <c r="O23" s="249"/>
      <c r="P23" s="329"/>
      <c r="Q23" s="330"/>
      <c r="R23" s="330"/>
      <c r="S23" s="330"/>
      <c r="T23" s="330"/>
      <c r="U23" s="330"/>
      <c r="V23" s="331"/>
      <c r="W23" s="250"/>
      <c r="X23" s="248"/>
      <c r="Y23" s="147">
        <v>3</v>
      </c>
      <c r="Z23" s="147" t="s">
        <v>23</v>
      </c>
      <c r="AA23" s="147">
        <v>0</v>
      </c>
      <c r="AB23" s="248"/>
      <c r="AC23" s="249"/>
      <c r="AD23" s="250"/>
      <c r="AE23" s="248"/>
      <c r="AF23" s="147">
        <v>5</v>
      </c>
      <c r="AG23" s="147" t="s">
        <v>23</v>
      </c>
      <c r="AH23" s="147">
        <v>0</v>
      </c>
      <c r="AI23" s="248"/>
      <c r="AJ23" s="249"/>
      <c r="AK23" s="250"/>
      <c r="AL23" s="248"/>
      <c r="AM23" s="147">
        <v>0</v>
      </c>
      <c r="AN23" s="147" t="s">
        <v>50</v>
      </c>
      <c r="AO23" s="147">
        <v>0</v>
      </c>
      <c r="AP23" s="248"/>
      <c r="AQ23" s="249"/>
      <c r="AR23" s="250"/>
      <c r="AS23" s="248"/>
      <c r="AT23" s="147">
        <v>0</v>
      </c>
      <c r="AU23" s="147" t="s">
        <v>23</v>
      </c>
      <c r="AV23" s="147">
        <v>1</v>
      </c>
      <c r="AW23" s="248"/>
      <c r="AX23" s="249"/>
      <c r="AY23" s="250"/>
      <c r="AZ23" s="248"/>
      <c r="BA23" s="147">
        <v>2</v>
      </c>
      <c r="BB23" s="147" t="s">
        <v>23</v>
      </c>
      <c r="BC23" s="147">
        <v>0</v>
      </c>
      <c r="BD23" s="248"/>
      <c r="BE23" s="249"/>
      <c r="BF23" s="250"/>
      <c r="BG23" s="248"/>
      <c r="BH23" s="147">
        <v>3</v>
      </c>
      <c r="BI23" s="147" t="s">
        <v>23</v>
      </c>
      <c r="BJ23" s="147">
        <v>0</v>
      </c>
      <c r="BK23" s="248"/>
      <c r="BL23" s="249"/>
      <c r="BM23" s="250"/>
      <c r="BN23" s="248"/>
      <c r="BO23" s="147">
        <v>2</v>
      </c>
      <c r="BP23" s="147" t="s">
        <v>23</v>
      </c>
      <c r="BQ23" s="147">
        <v>1</v>
      </c>
      <c r="BR23" s="248"/>
      <c r="BS23" s="249"/>
      <c r="BT23" s="293"/>
      <c r="BU23" s="294"/>
      <c r="BV23" s="295"/>
      <c r="BW23" s="294"/>
      <c r="BX23" s="294"/>
      <c r="BY23" s="294"/>
      <c r="BZ23" s="294"/>
      <c r="CA23" s="294"/>
      <c r="CB23" s="296"/>
      <c r="CC23" s="293"/>
      <c r="CD23" s="294"/>
      <c r="CE23" s="295"/>
      <c r="CF23" s="294"/>
      <c r="CG23" s="294"/>
      <c r="CH23" s="294"/>
      <c r="CI23" s="294"/>
      <c r="CJ23" s="294"/>
      <c r="CK23" s="296"/>
      <c r="CL23" s="295"/>
      <c r="CM23" s="294"/>
      <c r="CN23" s="295"/>
      <c r="CO23" s="294"/>
      <c r="CP23" s="294"/>
      <c r="CQ23" s="294"/>
      <c r="CR23" s="294"/>
      <c r="CS23" s="294"/>
      <c r="CT23" s="296"/>
      <c r="CU23" s="264"/>
      <c r="CV23" s="267"/>
      <c r="CW23" s="267"/>
      <c r="CX23" s="305"/>
      <c r="CY23" s="271"/>
      <c r="CZ23" s="143"/>
      <c r="DA23" s="143" t="s">
        <v>27</v>
      </c>
      <c r="DB23" s="95" t="s">
        <v>15</v>
      </c>
      <c r="DC23" s="96" t="s">
        <v>16</v>
      </c>
      <c r="DD23" s="252"/>
      <c r="DE23" s="315"/>
      <c r="DF23" s="317"/>
      <c r="DG23" s="308"/>
      <c r="DH23" s="310"/>
      <c r="DI23" s="271"/>
      <c r="DJ23" s="143"/>
      <c r="DK23" s="143"/>
      <c r="DL23" s="95"/>
      <c r="DM23" s="96"/>
      <c r="DN23" s="252"/>
    </row>
    <row r="24" spans="1:118" s="74" customFormat="1" ht="21" customHeight="1">
      <c r="A24" s="332" t="str">
        <f>IF(W3="","",W3)</f>
        <v>愛媛ＦＣ Ｕ-１５ 新居浜</v>
      </c>
      <c r="B24" s="288" t="str">
        <f>IF(W6="●","○",IF(W6="○","●",IF(W6="△","△","")))</f>
        <v>●</v>
      </c>
      <c r="C24" s="288"/>
      <c r="D24" s="288"/>
      <c r="E24" s="288"/>
      <c r="F24" s="288"/>
      <c r="G24" s="288"/>
      <c r="H24" s="288"/>
      <c r="I24" s="322" t="str">
        <f>IF(W12="●","○",IF(W12="○","●",IF(W12="△","△","")))</f>
        <v>●</v>
      </c>
      <c r="J24" s="288"/>
      <c r="K24" s="288"/>
      <c r="L24" s="288"/>
      <c r="M24" s="288"/>
      <c r="N24" s="288"/>
      <c r="O24" s="289"/>
      <c r="P24" s="322" t="str">
        <f>IF(W18="●","○",IF(W18="○","●",IF(W18="△","△","")))</f>
        <v>●</v>
      </c>
      <c r="Q24" s="288"/>
      <c r="R24" s="288"/>
      <c r="S24" s="288"/>
      <c r="T24" s="288"/>
      <c r="U24" s="288"/>
      <c r="V24" s="289"/>
      <c r="W24" s="325"/>
      <c r="X24" s="326"/>
      <c r="Y24" s="326"/>
      <c r="Z24" s="326"/>
      <c r="AA24" s="326"/>
      <c r="AB24" s="326"/>
      <c r="AC24" s="327"/>
      <c r="AD24" s="322" t="str">
        <f>IF(AF25="","",IF(AD25&gt;AJ25,"○",IF(AD25&lt;AJ25,"●","△")))</f>
        <v>○</v>
      </c>
      <c r="AE24" s="288"/>
      <c r="AF24" s="288"/>
      <c r="AG24" s="288"/>
      <c r="AH24" s="288"/>
      <c r="AI24" s="288"/>
      <c r="AJ24" s="289"/>
      <c r="AK24" s="322" t="str">
        <f>IF(AM25="","",IF(AK25&gt;AQ25,"○",IF(AK25&lt;AQ25,"●","△")))</f>
        <v>●</v>
      </c>
      <c r="AL24" s="288"/>
      <c r="AM24" s="288"/>
      <c r="AN24" s="288"/>
      <c r="AO24" s="288"/>
      <c r="AP24" s="288"/>
      <c r="AQ24" s="289"/>
      <c r="AR24" s="322" t="str">
        <f>IF(AT25="","",IF(AR25&gt;AX25,"○",IF(AR25&lt;AX25,"●","△")))</f>
        <v>●</v>
      </c>
      <c r="AS24" s="288"/>
      <c r="AT24" s="288"/>
      <c r="AU24" s="288"/>
      <c r="AV24" s="288"/>
      <c r="AW24" s="288"/>
      <c r="AX24" s="289"/>
      <c r="AY24" s="322" t="str">
        <f>IF(BA25="","",IF(AY25&gt;BE25,"○",IF(AY25&lt;BE25,"●","△")))</f>
        <v>○</v>
      </c>
      <c r="AZ24" s="288"/>
      <c r="BA24" s="288"/>
      <c r="BB24" s="288"/>
      <c r="BC24" s="288"/>
      <c r="BD24" s="288"/>
      <c r="BE24" s="289"/>
      <c r="BF24" s="322" t="str">
        <f>IF(BH25="","",IF(BF25&gt;BL25,"○",IF(BF25&lt;BL25,"●","△")))</f>
        <v>○</v>
      </c>
      <c r="BG24" s="288"/>
      <c r="BH24" s="288"/>
      <c r="BI24" s="288"/>
      <c r="BJ24" s="288"/>
      <c r="BK24" s="288"/>
      <c r="BL24" s="289"/>
      <c r="BM24" s="322" t="str">
        <f>IF(BO25="","",IF(BM25&gt;BS25,"○",IF(BM25&lt;BS25,"●","△")))</f>
        <v>○</v>
      </c>
      <c r="BN24" s="288"/>
      <c r="BO24" s="288"/>
      <c r="BP24" s="288"/>
      <c r="BQ24" s="288"/>
      <c r="BR24" s="288"/>
      <c r="BS24" s="288"/>
      <c r="BT24" s="278">
        <f>IF(B24="○",3,IF(B24="△",1,0))</f>
        <v>0</v>
      </c>
      <c r="BU24" s="277">
        <f>IF(I24="○",3,IF(I24="△",1,0))</f>
        <v>0</v>
      </c>
      <c r="BV24" s="274">
        <f>IF(P24="○",3,IF(P24="△",1,0))</f>
        <v>0</v>
      </c>
      <c r="BW24" s="277">
        <f>IF(AD24="○",3,IF(AD24="△",1,0))</f>
        <v>3</v>
      </c>
      <c r="BX24" s="277">
        <f>IF(AK24="○",3,IF(AK24="△",1,0))</f>
        <v>0</v>
      </c>
      <c r="BY24" s="277">
        <f>IF(AR24="○",3,IF(AR24="△",1,0))</f>
        <v>0</v>
      </c>
      <c r="BZ24" s="277">
        <f>IF(AY24="○",3,IF(AY24="△",1,0))</f>
        <v>3</v>
      </c>
      <c r="CA24" s="277">
        <f>IF(BF24="○",3,IF(BF24="△",1,0))</f>
        <v>3</v>
      </c>
      <c r="CB24" s="263">
        <f>IF(BM24="○",3,IF(BM24="△",1,0))</f>
        <v>3</v>
      </c>
      <c r="CC24" s="278">
        <f>B25</f>
        <v>2</v>
      </c>
      <c r="CD24" s="277">
        <f>I25</f>
        <v>2</v>
      </c>
      <c r="CE24" s="274">
        <f>P25</f>
        <v>1</v>
      </c>
      <c r="CF24" s="277">
        <f>AD25</f>
        <v>10</v>
      </c>
      <c r="CG24" s="277">
        <f>AK25</f>
        <v>0</v>
      </c>
      <c r="CH24" s="277">
        <f>AR25</f>
        <v>1</v>
      </c>
      <c r="CI24" s="277">
        <f>AY25</f>
        <v>7</v>
      </c>
      <c r="CJ24" s="277">
        <f>BF25</f>
        <v>3</v>
      </c>
      <c r="CK24" s="263">
        <f>BM25</f>
        <v>2</v>
      </c>
      <c r="CL24" s="274">
        <f>H25</f>
        <v>3</v>
      </c>
      <c r="CM24" s="277">
        <f>O25</f>
        <v>5</v>
      </c>
      <c r="CN24" s="274">
        <f>V25</f>
        <v>4</v>
      </c>
      <c r="CO24" s="277">
        <f>AJ25</f>
        <v>1</v>
      </c>
      <c r="CP24" s="277">
        <f>AQ25</f>
        <v>8</v>
      </c>
      <c r="CQ24" s="277">
        <f>AX25</f>
        <v>4</v>
      </c>
      <c r="CR24" s="277">
        <f>BE25</f>
        <v>1</v>
      </c>
      <c r="CS24" s="277">
        <f>BL25</f>
        <v>1</v>
      </c>
      <c r="CT24" s="263">
        <f>BS25</f>
        <v>0</v>
      </c>
      <c r="CU24" s="265">
        <f t="shared" si="3"/>
        <v>12</v>
      </c>
      <c r="CV24" s="268">
        <f>SUM(CC24:CK26)</f>
        <v>28</v>
      </c>
      <c r="CW24" s="268">
        <f>SUM(CL24:CT26)</f>
        <v>27</v>
      </c>
      <c r="CX24" s="313" t="str">
        <f>IF(CV24&gt;CW24,"+",IF(CV24&lt;CW24,"-","±"))</f>
        <v>+</v>
      </c>
      <c r="CY24" s="272">
        <f>ABS(CV24-CW24)</f>
        <v>1</v>
      </c>
      <c r="CZ24" s="97" t="str">
        <f>B3</f>
        <v>愛媛ＦＣ Ｕ-１５</v>
      </c>
      <c r="DA24" s="96">
        <f>CV9*2-CW9</f>
        <v>41</v>
      </c>
      <c r="DB24" s="96">
        <f>CV9-CW9</f>
        <v>11</v>
      </c>
      <c r="DC24" s="96">
        <f>CU9+DB24*0.01</f>
        <v>18.11</v>
      </c>
      <c r="DD24" s="253">
        <f>IF(DA18=0,"",RANK(DC11,DC8:DC17))</f>
        <v>6</v>
      </c>
      <c r="DE24" s="255">
        <f>CU24+CU27</f>
        <v>18</v>
      </c>
      <c r="DF24" s="257">
        <f>CV24+CV27</f>
        <v>52</v>
      </c>
      <c r="DG24" s="259">
        <f>CW24+CW27</f>
        <v>54</v>
      </c>
      <c r="DH24" s="261" t="str">
        <f>IF(DF24&gt;DG24,"+",IF(DF24&lt;DG24,"-","±"))</f>
        <v>-</v>
      </c>
      <c r="DI24" s="232">
        <f>ABS(DF24-DG24)</f>
        <v>2</v>
      </c>
      <c r="DJ24" s="97"/>
      <c r="DK24" s="96"/>
      <c r="DL24" s="96"/>
      <c r="DM24" s="96"/>
      <c r="DN24" s="235">
        <f>IF(DK18=0,"",RANK(DM11,$DM$8:$DM$17))</f>
        <v>8</v>
      </c>
    </row>
    <row r="25" spans="1:118" s="74" customFormat="1" ht="21" customHeight="1">
      <c r="A25" s="297"/>
      <c r="B25" s="218">
        <f>AC7</f>
        <v>2</v>
      </c>
      <c r="C25" s="216" t="s">
        <v>19</v>
      </c>
      <c r="D25" s="146">
        <f>IF(B24="","",AA7)</f>
        <v>2</v>
      </c>
      <c r="E25" s="146" t="s">
        <v>0</v>
      </c>
      <c r="F25" s="146">
        <f>IF(B24="","",Y7)</f>
        <v>1</v>
      </c>
      <c r="G25" s="216" t="s">
        <v>20</v>
      </c>
      <c r="H25" s="218">
        <f>W7</f>
        <v>3</v>
      </c>
      <c r="I25" s="220">
        <f>AC13</f>
        <v>2</v>
      </c>
      <c r="J25" s="216" t="s">
        <v>19</v>
      </c>
      <c r="K25" s="146">
        <f>IF(I24="","",AA13)</f>
        <v>0</v>
      </c>
      <c r="L25" s="146" t="s">
        <v>23</v>
      </c>
      <c r="M25" s="146">
        <f>IF(I24="","",Y13)</f>
        <v>3</v>
      </c>
      <c r="N25" s="216" t="s">
        <v>20</v>
      </c>
      <c r="O25" s="222">
        <f>W13</f>
        <v>5</v>
      </c>
      <c r="P25" s="220">
        <f>AC19</f>
        <v>1</v>
      </c>
      <c r="Q25" s="216" t="s">
        <v>19</v>
      </c>
      <c r="R25" s="146">
        <f>IF(P24="","",AA19)</f>
        <v>0</v>
      </c>
      <c r="S25" s="146" t="s">
        <v>23</v>
      </c>
      <c r="T25" s="146">
        <f>IF(P24="","",Y19)</f>
        <v>2</v>
      </c>
      <c r="U25" s="216" t="s">
        <v>20</v>
      </c>
      <c r="V25" s="222">
        <f>W19</f>
        <v>4</v>
      </c>
      <c r="W25" s="282"/>
      <c r="X25" s="283"/>
      <c r="Y25" s="283"/>
      <c r="Z25" s="283"/>
      <c r="AA25" s="283"/>
      <c r="AB25" s="283"/>
      <c r="AC25" s="328"/>
      <c r="AD25" s="220">
        <f>IF(AF25="","",AF25+AF26)</f>
        <v>10</v>
      </c>
      <c r="AE25" s="216" t="s">
        <v>19</v>
      </c>
      <c r="AF25" s="146">
        <v>5</v>
      </c>
      <c r="AG25" s="146" t="s">
        <v>23</v>
      </c>
      <c r="AH25" s="146">
        <v>1</v>
      </c>
      <c r="AI25" s="216" t="s">
        <v>20</v>
      </c>
      <c r="AJ25" s="222">
        <f>IF(AH25="","",AH25+AH26)</f>
        <v>1</v>
      </c>
      <c r="AK25" s="220">
        <f>IF(AM25="","",AM25+AM26)</f>
        <v>0</v>
      </c>
      <c r="AL25" s="216" t="s">
        <v>19</v>
      </c>
      <c r="AM25" s="146">
        <v>0</v>
      </c>
      <c r="AN25" s="146" t="s">
        <v>23</v>
      </c>
      <c r="AO25" s="146">
        <v>3</v>
      </c>
      <c r="AP25" s="216" t="s">
        <v>20</v>
      </c>
      <c r="AQ25" s="222">
        <f>IF(AO25="","",AO25+AO26)</f>
        <v>8</v>
      </c>
      <c r="AR25" s="220">
        <f>IF(AT25="","",AT25+AT26)</f>
        <v>1</v>
      </c>
      <c r="AS25" s="216" t="s">
        <v>19</v>
      </c>
      <c r="AT25" s="146">
        <v>0</v>
      </c>
      <c r="AU25" s="146" t="s">
        <v>23</v>
      </c>
      <c r="AV25" s="146">
        <v>3</v>
      </c>
      <c r="AW25" s="216" t="s">
        <v>20</v>
      </c>
      <c r="AX25" s="222">
        <f>IF(AV25="","",AV25+AV26)</f>
        <v>4</v>
      </c>
      <c r="AY25" s="220">
        <f>IF(BA25="","",BA25+BA26)</f>
        <v>7</v>
      </c>
      <c r="AZ25" s="216" t="s">
        <v>19</v>
      </c>
      <c r="BA25" s="146">
        <v>3</v>
      </c>
      <c r="BB25" s="146" t="s">
        <v>23</v>
      </c>
      <c r="BC25" s="146">
        <v>1</v>
      </c>
      <c r="BD25" s="216" t="s">
        <v>20</v>
      </c>
      <c r="BE25" s="222">
        <f>IF(BC25="","",BC25+BC26)</f>
        <v>1</v>
      </c>
      <c r="BF25" s="220">
        <f>IF(BH25="","",BH25+BH26)</f>
        <v>3</v>
      </c>
      <c r="BG25" s="216" t="s">
        <v>19</v>
      </c>
      <c r="BH25" s="146">
        <v>2</v>
      </c>
      <c r="BI25" s="146" t="s">
        <v>23</v>
      </c>
      <c r="BJ25" s="146">
        <v>0</v>
      </c>
      <c r="BK25" s="216" t="s">
        <v>20</v>
      </c>
      <c r="BL25" s="222">
        <f>IF(BJ25="","",BJ25+BJ26)</f>
        <v>1</v>
      </c>
      <c r="BM25" s="220">
        <f>IF(BO25="","",BO25+BO26)</f>
        <v>2</v>
      </c>
      <c r="BN25" s="216" t="s">
        <v>19</v>
      </c>
      <c r="BO25" s="146">
        <v>1</v>
      </c>
      <c r="BP25" s="146" t="s">
        <v>23</v>
      </c>
      <c r="BQ25" s="146">
        <v>0</v>
      </c>
      <c r="BR25" s="216" t="s">
        <v>20</v>
      </c>
      <c r="BS25" s="218">
        <f>IF(BQ25="","",BQ25+BQ26)</f>
        <v>0</v>
      </c>
      <c r="BT25" s="275"/>
      <c r="BU25" s="224"/>
      <c r="BV25" s="243"/>
      <c r="BW25" s="224"/>
      <c r="BX25" s="224"/>
      <c r="BY25" s="224"/>
      <c r="BZ25" s="224"/>
      <c r="CA25" s="224"/>
      <c r="CB25" s="226"/>
      <c r="CC25" s="275"/>
      <c r="CD25" s="224"/>
      <c r="CE25" s="243"/>
      <c r="CF25" s="224"/>
      <c r="CG25" s="224"/>
      <c r="CH25" s="224"/>
      <c r="CI25" s="224"/>
      <c r="CJ25" s="224"/>
      <c r="CK25" s="226"/>
      <c r="CL25" s="243"/>
      <c r="CM25" s="224"/>
      <c r="CN25" s="243"/>
      <c r="CO25" s="224"/>
      <c r="CP25" s="224"/>
      <c r="CQ25" s="224"/>
      <c r="CR25" s="224"/>
      <c r="CS25" s="224"/>
      <c r="CT25" s="226"/>
      <c r="CU25" s="265"/>
      <c r="CV25" s="268"/>
      <c r="CW25" s="268"/>
      <c r="CX25" s="229"/>
      <c r="CY25" s="272"/>
      <c r="CZ25" s="97" t="str">
        <f>I3</f>
        <v>徳島ヴォルティスJY</v>
      </c>
      <c r="DA25" s="96">
        <f>CV15*2-CW15</f>
        <v>42</v>
      </c>
      <c r="DB25" s="96">
        <f>CV15-CW15</f>
        <v>9</v>
      </c>
      <c r="DC25" s="96">
        <f>CU15+DB25*0.01</f>
        <v>17.09</v>
      </c>
      <c r="DD25" s="253"/>
      <c r="DE25" s="255"/>
      <c r="DF25" s="257"/>
      <c r="DG25" s="259"/>
      <c r="DH25" s="261"/>
      <c r="DI25" s="232"/>
      <c r="DJ25" s="97"/>
      <c r="DK25" s="96"/>
      <c r="DL25" s="96"/>
      <c r="DM25" s="96"/>
      <c r="DN25" s="235"/>
    </row>
    <row r="26" spans="1:118" s="75" customFormat="1" ht="21" customHeight="1">
      <c r="A26" s="297"/>
      <c r="B26" s="249"/>
      <c r="C26" s="248"/>
      <c r="D26" s="147">
        <f>IF(B24="","",AA8)</f>
        <v>0</v>
      </c>
      <c r="E26" s="147" t="s">
        <v>0</v>
      </c>
      <c r="F26" s="147">
        <f>IF(B24="","",Y8)</f>
        <v>2</v>
      </c>
      <c r="G26" s="248"/>
      <c r="H26" s="249"/>
      <c r="I26" s="250"/>
      <c r="J26" s="248"/>
      <c r="K26" s="147">
        <f>IF(I24="","",AA14)</f>
        <v>2</v>
      </c>
      <c r="L26" s="147" t="s">
        <v>23</v>
      </c>
      <c r="M26" s="147">
        <f>IF(I24="","",Y14)</f>
        <v>2</v>
      </c>
      <c r="N26" s="248"/>
      <c r="O26" s="251"/>
      <c r="P26" s="250"/>
      <c r="Q26" s="248"/>
      <c r="R26" s="147">
        <f>IF(P24="","",AA20)</f>
        <v>1</v>
      </c>
      <c r="S26" s="147" t="s">
        <v>23</v>
      </c>
      <c r="T26" s="147">
        <f>IF(P24="","",Y20)</f>
        <v>2</v>
      </c>
      <c r="U26" s="248"/>
      <c r="V26" s="251"/>
      <c r="W26" s="282"/>
      <c r="X26" s="283"/>
      <c r="Y26" s="283"/>
      <c r="Z26" s="283"/>
      <c r="AA26" s="283"/>
      <c r="AB26" s="283"/>
      <c r="AC26" s="328"/>
      <c r="AD26" s="250"/>
      <c r="AE26" s="248"/>
      <c r="AF26" s="147">
        <v>5</v>
      </c>
      <c r="AG26" s="147" t="s">
        <v>23</v>
      </c>
      <c r="AH26" s="147">
        <v>0</v>
      </c>
      <c r="AI26" s="248"/>
      <c r="AJ26" s="251"/>
      <c r="AK26" s="250"/>
      <c r="AL26" s="248"/>
      <c r="AM26" s="147">
        <v>0</v>
      </c>
      <c r="AN26" s="147" t="s">
        <v>23</v>
      </c>
      <c r="AO26" s="147">
        <v>5</v>
      </c>
      <c r="AP26" s="248"/>
      <c r="AQ26" s="251"/>
      <c r="AR26" s="250"/>
      <c r="AS26" s="248"/>
      <c r="AT26" s="147">
        <v>1</v>
      </c>
      <c r="AU26" s="147" t="s">
        <v>23</v>
      </c>
      <c r="AV26" s="147">
        <v>1</v>
      </c>
      <c r="AW26" s="248"/>
      <c r="AX26" s="251"/>
      <c r="AY26" s="250"/>
      <c r="AZ26" s="248"/>
      <c r="BA26" s="147">
        <v>4</v>
      </c>
      <c r="BB26" s="147" t="s">
        <v>23</v>
      </c>
      <c r="BC26" s="147">
        <v>0</v>
      </c>
      <c r="BD26" s="248"/>
      <c r="BE26" s="251"/>
      <c r="BF26" s="250"/>
      <c r="BG26" s="248"/>
      <c r="BH26" s="147">
        <v>1</v>
      </c>
      <c r="BI26" s="147" t="s">
        <v>23</v>
      </c>
      <c r="BJ26" s="147">
        <v>1</v>
      </c>
      <c r="BK26" s="248"/>
      <c r="BL26" s="251"/>
      <c r="BM26" s="250"/>
      <c r="BN26" s="248"/>
      <c r="BO26" s="147">
        <v>1</v>
      </c>
      <c r="BP26" s="147" t="s">
        <v>23</v>
      </c>
      <c r="BQ26" s="147">
        <v>0</v>
      </c>
      <c r="BR26" s="248"/>
      <c r="BS26" s="249"/>
      <c r="BT26" s="275"/>
      <c r="BU26" s="224"/>
      <c r="BV26" s="243"/>
      <c r="BW26" s="224"/>
      <c r="BX26" s="224"/>
      <c r="BY26" s="224"/>
      <c r="BZ26" s="224"/>
      <c r="CA26" s="224"/>
      <c r="CB26" s="226"/>
      <c r="CC26" s="275"/>
      <c r="CD26" s="224"/>
      <c r="CE26" s="243"/>
      <c r="CF26" s="224"/>
      <c r="CG26" s="224"/>
      <c r="CH26" s="224"/>
      <c r="CI26" s="224"/>
      <c r="CJ26" s="224"/>
      <c r="CK26" s="226"/>
      <c r="CL26" s="243"/>
      <c r="CM26" s="224"/>
      <c r="CN26" s="243"/>
      <c r="CO26" s="224"/>
      <c r="CP26" s="224"/>
      <c r="CQ26" s="224"/>
      <c r="CR26" s="224"/>
      <c r="CS26" s="224"/>
      <c r="CT26" s="226"/>
      <c r="CU26" s="266"/>
      <c r="CV26" s="269"/>
      <c r="CW26" s="269"/>
      <c r="CX26" s="270"/>
      <c r="CY26" s="273"/>
      <c r="CZ26" s="97" t="str">
        <f>P3</f>
        <v>カマタマ―レ讃岐 Ｕ-１３</v>
      </c>
      <c r="DA26" s="96">
        <f>CV21*2-CW21</f>
        <v>70</v>
      </c>
      <c r="DB26" s="96">
        <f>CV21-CW21</f>
        <v>32</v>
      </c>
      <c r="DC26" s="96">
        <f>CU21+DB26*0.01</f>
        <v>22.32</v>
      </c>
      <c r="DD26" s="254"/>
      <c r="DE26" s="255"/>
      <c r="DF26" s="257"/>
      <c r="DG26" s="259"/>
      <c r="DH26" s="261"/>
      <c r="DI26" s="232"/>
      <c r="DJ26" s="97"/>
      <c r="DK26" s="96"/>
      <c r="DL26" s="96"/>
      <c r="DM26" s="96"/>
      <c r="DN26" s="235"/>
    </row>
    <row r="27" spans="1:118" s="75" customFormat="1" ht="21" customHeight="1">
      <c r="A27" s="297"/>
      <c r="B27" s="290" t="str">
        <f>IF(W9="●","○",IF(W9="○","●",IF(W9="△","△","")))</f>
        <v>●</v>
      </c>
      <c r="C27" s="290"/>
      <c r="D27" s="290"/>
      <c r="E27" s="290"/>
      <c r="F27" s="290"/>
      <c r="G27" s="290"/>
      <c r="H27" s="290"/>
      <c r="I27" s="292" t="str">
        <f>IF(W15="●","○",IF(W15="○","●",IF(W15="△","△","")))</f>
        <v>△</v>
      </c>
      <c r="J27" s="290"/>
      <c r="K27" s="290"/>
      <c r="L27" s="290"/>
      <c r="M27" s="290"/>
      <c r="N27" s="290"/>
      <c r="O27" s="291"/>
      <c r="P27" s="292" t="str">
        <f>IF(W21="●","○",IF(W21="○","●",IF(W21="△","△","")))</f>
        <v>●</v>
      </c>
      <c r="Q27" s="290"/>
      <c r="R27" s="290"/>
      <c r="S27" s="290"/>
      <c r="T27" s="290"/>
      <c r="U27" s="290"/>
      <c r="V27" s="291"/>
      <c r="W27" s="282"/>
      <c r="X27" s="283"/>
      <c r="Y27" s="283"/>
      <c r="Z27" s="283"/>
      <c r="AA27" s="283"/>
      <c r="AB27" s="283"/>
      <c r="AC27" s="328"/>
      <c r="AD27" s="279" t="str">
        <f>IF(AF28="","",IF(AD28&gt;AJ28,"○",IF(AD28&lt;AJ28,"●","△")))</f>
        <v>○</v>
      </c>
      <c r="AE27" s="280"/>
      <c r="AF27" s="280"/>
      <c r="AG27" s="280"/>
      <c r="AH27" s="280"/>
      <c r="AI27" s="280"/>
      <c r="AJ27" s="281"/>
      <c r="AK27" s="279" t="str">
        <f>IF(AM28="","",IF(AK28&gt;AQ28,"○",IF(AK28&lt;AQ28,"●","△")))</f>
        <v>●</v>
      </c>
      <c r="AL27" s="280"/>
      <c r="AM27" s="280"/>
      <c r="AN27" s="280"/>
      <c r="AO27" s="280"/>
      <c r="AP27" s="280"/>
      <c r="AQ27" s="281"/>
      <c r="AR27" s="279" t="str">
        <f>IF(AT28="","",IF(AR28&gt;AX28,"○",IF(AR28&lt;AX28,"●","△")))</f>
        <v>●</v>
      </c>
      <c r="AS27" s="280"/>
      <c r="AT27" s="280"/>
      <c r="AU27" s="280"/>
      <c r="AV27" s="280"/>
      <c r="AW27" s="280"/>
      <c r="AX27" s="281"/>
      <c r="AY27" s="279" t="str">
        <f>IF(BA28="","",IF(AY28&gt;BE28,"○",IF(AY28&lt;BE28,"●","△")))</f>
        <v>△</v>
      </c>
      <c r="AZ27" s="280"/>
      <c r="BA27" s="280"/>
      <c r="BB27" s="280"/>
      <c r="BC27" s="280"/>
      <c r="BD27" s="280"/>
      <c r="BE27" s="281"/>
      <c r="BF27" s="279" t="str">
        <f>IF(BH28="","",IF(BF28&gt;BL28,"○",IF(BF28&lt;BL28,"●","△")))</f>
        <v>△</v>
      </c>
      <c r="BG27" s="280"/>
      <c r="BH27" s="280"/>
      <c r="BI27" s="280"/>
      <c r="BJ27" s="280"/>
      <c r="BK27" s="280"/>
      <c r="BL27" s="281"/>
      <c r="BM27" s="279" t="str">
        <f>IF(BO28="","",IF(BM28&gt;BS28,"○",IF(BM28&lt;BS28,"●","△")))</f>
        <v>●</v>
      </c>
      <c r="BN27" s="280"/>
      <c r="BO27" s="280"/>
      <c r="BP27" s="280"/>
      <c r="BQ27" s="280"/>
      <c r="BR27" s="280"/>
      <c r="BS27" s="280"/>
      <c r="BT27" s="275">
        <f>IF(B27="○",3,IF(B27="△",1,0))</f>
        <v>0</v>
      </c>
      <c r="BU27" s="224">
        <f>IF(I27="○",3,IF(I27="△",1,0))</f>
        <v>1</v>
      </c>
      <c r="BV27" s="243">
        <f>IF(P27="○",3,IF(P27="△",1,0))</f>
        <v>0</v>
      </c>
      <c r="BW27" s="224">
        <f>IF(AD27="○",3,IF(AD27="△",1,0))</f>
        <v>3</v>
      </c>
      <c r="BX27" s="224">
        <f>IF(AK27="○",3,IF(AK27="△",1,0))</f>
        <v>0</v>
      </c>
      <c r="BY27" s="224">
        <f>IF(AR27="○",3,IF(AR27="△",1,0))</f>
        <v>0</v>
      </c>
      <c r="BZ27" s="224">
        <f>IF(AY27="○",3,IF(AY27="△",1,0))</f>
        <v>1</v>
      </c>
      <c r="CA27" s="224">
        <f>IF(BF27="○",3,IF(BF27="△",1,0))</f>
        <v>1</v>
      </c>
      <c r="CB27" s="226">
        <f>IF(BM27="○",3,IF(BM27="△",1,0))</f>
        <v>0</v>
      </c>
      <c r="CC27" s="275">
        <f>B28</f>
        <v>2</v>
      </c>
      <c r="CD27" s="224">
        <f>I28</f>
        <v>3</v>
      </c>
      <c r="CE27" s="243">
        <f>P28</f>
        <v>1</v>
      </c>
      <c r="CF27" s="224">
        <f>AD28</f>
        <v>11</v>
      </c>
      <c r="CG27" s="224">
        <f>AK28</f>
        <v>1</v>
      </c>
      <c r="CH27" s="224">
        <f>AR28</f>
        <v>1</v>
      </c>
      <c r="CI27" s="224">
        <f>AY28</f>
        <v>3</v>
      </c>
      <c r="CJ27" s="224">
        <f>BF28</f>
        <v>2</v>
      </c>
      <c r="CK27" s="226">
        <f>BM28</f>
        <v>0</v>
      </c>
      <c r="CL27" s="243">
        <f>H28</f>
        <v>7</v>
      </c>
      <c r="CM27" s="224">
        <f>O28</f>
        <v>3</v>
      </c>
      <c r="CN27" s="243">
        <f>V28</f>
        <v>6</v>
      </c>
      <c r="CO27" s="224">
        <f>AJ28</f>
        <v>1</v>
      </c>
      <c r="CP27" s="224">
        <f>AQ28</f>
        <v>2</v>
      </c>
      <c r="CQ27" s="224">
        <f>AX28</f>
        <v>2</v>
      </c>
      <c r="CR27" s="224">
        <f>BE28</f>
        <v>3</v>
      </c>
      <c r="CS27" s="224">
        <f>BL28</f>
        <v>2</v>
      </c>
      <c r="CT27" s="226">
        <f>BS28</f>
        <v>1</v>
      </c>
      <c r="CU27" s="238">
        <f t="shared" si="3"/>
        <v>6</v>
      </c>
      <c r="CV27" s="240">
        <f>SUM(CC27:CK29)</f>
        <v>24</v>
      </c>
      <c r="CW27" s="240">
        <f>SUM(CL27:CT29)</f>
        <v>27</v>
      </c>
      <c r="CX27" s="228" t="str">
        <f>IF(CV27&gt;CW27,"+",IF(CV27&lt;CW27,"-","±"))</f>
        <v>-</v>
      </c>
      <c r="CY27" s="231">
        <f>ABS(CV27-CW27)</f>
        <v>3</v>
      </c>
      <c r="CZ27" s="97" t="str">
        <f>W3</f>
        <v>愛媛ＦＣ Ｕ-１５ 新居浜</v>
      </c>
      <c r="DA27" s="96">
        <f>CV27*2-CW27</f>
        <v>21</v>
      </c>
      <c r="DB27" s="96">
        <f>CV27-CW27</f>
        <v>-3</v>
      </c>
      <c r="DC27" s="96">
        <f>CU27+DB27*0.01</f>
        <v>5.97</v>
      </c>
      <c r="DD27" s="234">
        <f>IF(DA34=0,"",RANK(DC27,DC24:DC33))</f>
        <v>9</v>
      </c>
      <c r="DE27" s="255"/>
      <c r="DF27" s="257"/>
      <c r="DG27" s="259"/>
      <c r="DH27" s="261" t="str">
        <f>IF(DF27&gt;DG27,"+",IF(DF27&lt;DG27,"-","±"))</f>
        <v>±</v>
      </c>
      <c r="DI27" s="232"/>
      <c r="DJ27" s="97"/>
      <c r="DK27" s="96"/>
      <c r="DL27" s="96"/>
      <c r="DM27" s="96"/>
      <c r="DN27" s="235"/>
    </row>
    <row r="28" spans="1:118" s="75" customFormat="1" ht="21" customHeight="1">
      <c r="A28" s="297"/>
      <c r="B28" s="218">
        <f>AC10</f>
        <v>2</v>
      </c>
      <c r="C28" s="216" t="s">
        <v>19</v>
      </c>
      <c r="D28" s="146">
        <f>IF(B27="","",AA10)</f>
        <v>1</v>
      </c>
      <c r="E28" s="146" t="s">
        <v>0</v>
      </c>
      <c r="F28" s="146">
        <f>IF(B27="","",Y10)</f>
        <v>4</v>
      </c>
      <c r="G28" s="216" t="s">
        <v>20</v>
      </c>
      <c r="H28" s="218">
        <f>W10</f>
        <v>7</v>
      </c>
      <c r="I28" s="220">
        <f>AC16</f>
        <v>3</v>
      </c>
      <c r="J28" s="216" t="s">
        <v>19</v>
      </c>
      <c r="K28" s="146">
        <f>IF(I27="","",AA16)</f>
        <v>2</v>
      </c>
      <c r="L28" s="146" t="s">
        <v>23</v>
      </c>
      <c r="M28" s="146">
        <f>IF(I27="","",Y16)</f>
        <v>0</v>
      </c>
      <c r="N28" s="216" t="s">
        <v>20</v>
      </c>
      <c r="O28" s="222">
        <f>W16</f>
        <v>3</v>
      </c>
      <c r="P28" s="220">
        <f>AC22</f>
        <v>1</v>
      </c>
      <c r="Q28" s="216" t="s">
        <v>19</v>
      </c>
      <c r="R28" s="146">
        <f>IF(P27="","",AA22)</f>
        <v>1</v>
      </c>
      <c r="S28" s="146" t="s">
        <v>23</v>
      </c>
      <c r="T28" s="146">
        <f>IF(P27="","",Y22)</f>
        <v>3</v>
      </c>
      <c r="U28" s="216" t="s">
        <v>20</v>
      </c>
      <c r="V28" s="222">
        <f>IF(T28="","",T28+T29)</f>
        <v>6</v>
      </c>
      <c r="W28" s="282"/>
      <c r="X28" s="283"/>
      <c r="Y28" s="283"/>
      <c r="Z28" s="283"/>
      <c r="AA28" s="283"/>
      <c r="AB28" s="283"/>
      <c r="AC28" s="328"/>
      <c r="AD28" s="220">
        <f>IF(AF28="","",AF28+AF29)</f>
        <v>11</v>
      </c>
      <c r="AE28" s="216" t="s">
        <v>19</v>
      </c>
      <c r="AF28" s="146">
        <v>3</v>
      </c>
      <c r="AG28" s="146" t="s">
        <v>23</v>
      </c>
      <c r="AH28" s="146">
        <v>1</v>
      </c>
      <c r="AI28" s="216" t="s">
        <v>20</v>
      </c>
      <c r="AJ28" s="218">
        <f>IF(AH28="","",AH28+AH29)</f>
        <v>1</v>
      </c>
      <c r="AK28" s="220">
        <f>IF(AM28="","",AM28+AM29)</f>
        <v>1</v>
      </c>
      <c r="AL28" s="216" t="s">
        <v>19</v>
      </c>
      <c r="AM28" s="146">
        <v>0</v>
      </c>
      <c r="AN28" s="146" t="s">
        <v>23</v>
      </c>
      <c r="AO28" s="146">
        <v>1</v>
      </c>
      <c r="AP28" s="216" t="s">
        <v>20</v>
      </c>
      <c r="AQ28" s="218">
        <f>IF(AO28="","",AO28+AO29)</f>
        <v>2</v>
      </c>
      <c r="AR28" s="220">
        <f>IF(AT28="","",AT28+AT29)</f>
        <v>1</v>
      </c>
      <c r="AS28" s="216" t="s">
        <v>19</v>
      </c>
      <c r="AT28" s="146">
        <v>0</v>
      </c>
      <c r="AU28" s="146" t="s">
        <v>23</v>
      </c>
      <c r="AV28" s="146">
        <v>1</v>
      </c>
      <c r="AW28" s="216" t="s">
        <v>20</v>
      </c>
      <c r="AX28" s="218">
        <f>IF(AV28="","",AV28+AV29)</f>
        <v>2</v>
      </c>
      <c r="AY28" s="220">
        <f>IF(BA28="","",BA28+BA29)</f>
        <v>3</v>
      </c>
      <c r="AZ28" s="216" t="s">
        <v>19</v>
      </c>
      <c r="BA28" s="146">
        <v>3</v>
      </c>
      <c r="BB28" s="146" t="s">
        <v>23</v>
      </c>
      <c r="BC28" s="146">
        <v>1</v>
      </c>
      <c r="BD28" s="216" t="s">
        <v>20</v>
      </c>
      <c r="BE28" s="218">
        <f>IF(BC28="","",BC28+BC29)</f>
        <v>3</v>
      </c>
      <c r="BF28" s="220">
        <f>IF(BH28="","",BH28+BH29)</f>
        <v>2</v>
      </c>
      <c r="BG28" s="216" t="s">
        <v>19</v>
      </c>
      <c r="BH28" s="146">
        <v>0</v>
      </c>
      <c r="BI28" s="146" t="s">
        <v>23</v>
      </c>
      <c r="BJ28" s="146">
        <v>1</v>
      </c>
      <c r="BK28" s="216" t="s">
        <v>20</v>
      </c>
      <c r="BL28" s="218">
        <f>IF(BJ28="","",BJ28+BJ29)</f>
        <v>2</v>
      </c>
      <c r="BM28" s="220">
        <f>IF(BO28="","",BO28+BO29)</f>
        <v>0</v>
      </c>
      <c r="BN28" s="216" t="s">
        <v>19</v>
      </c>
      <c r="BO28" s="146">
        <v>0</v>
      </c>
      <c r="BP28" s="146" t="s">
        <v>23</v>
      </c>
      <c r="BQ28" s="146">
        <v>1</v>
      </c>
      <c r="BR28" s="216" t="s">
        <v>20</v>
      </c>
      <c r="BS28" s="218">
        <f>IF(BQ28="","",BQ28+BQ29)</f>
        <v>1</v>
      </c>
      <c r="BT28" s="275"/>
      <c r="BU28" s="224"/>
      <c r="BV28" s="243"/>
      <c r="BW28" s="224"/>
      <c r="BX28" s="224"/>
      <c r="BY28" s="224"/>
      <c r="BZ28" s="224"/>
      <c r="CA28" s="224"/>
      <c r="CB28" s="226"/>
      <c r="CC28" s="275"/>
      <c r="CD28" s="224"/>
      <c r="CE28" s="243"/>
      <c r="CF28" s="224"/>
      <c r="CG28" s="224"/>
      <c r="CH28" s="224"/>
      <c r="CI28" s="224"/>
      <c r="CJ28" s="224"/>
      <c r="CK28" s="226"/>
      <c r="CL28" s="243"/>
      <c r="CM28" s="224"/>
      <c r="CN28" s="243"/>
      <c r="CO28" s="224"/>
      <c r="CP28" s="224"/>
      <c r="CQ28" s="224"/>
      <c r="CR28" s="224"/>
      <c r="CS28" s="224"/>
      <c r="CT28" s="226"/>
      <c r="CU28" s="238"/>
      <c r="CV28" s="241"/>
      <c r="CW28" s="241"/>
      <c r="CX28" s="229"/>
      <c r="CY28" s="232"/>
      <c r="CZ28" s="97" t="str">
        <f>AD3</f>
        <v>ＦＣコラソン</v>
      </c>
      <c r="DA28" s="96">
        <f>CV33*2-CW33</f>
        <v>-71</v>
      </c>
      <c r="DB28" s="96">
        <f>CV33-CW33</f>
        <v>-75</v>
      </c>
      <c r="DC28" s="96">
        <f>CU33+DB28*0.01</f>
        <v>-0.75</v>
      </c>
      <c r="DD28" s="235"/>
      <c r="DE28" s="255"/>
      <c r="DF28" s="257"/>
      <c r="DG28" s="259"/>
      <c r="DH28" s="261"/>
      <c r="DI28" s="232"/>
      <c r="DJ28" s="97"/>
      <c r="DK28" s="96"/>
      <c r="DL28" s="96"/>
      <c r="DM28" s="96"/>
      <c r="DN28" s="235"/>
    </row>
    <row r="29" spans="1:118" s="75" customFormat="1" ht="21" customHeight="1">
      <c r="A29" s="333"/>
      <c r="B29" s="249"/>
      <c r="C29" s="248"/>
      <c r="D29" s="147">
        <f>IF(B27="","",AA11)</f>
        <v>1</v>
      </c>
      <c r="E29" s="147" t="s">
        <v>0</v>
      </c>
      <c r="F29" s="147">
        <f>IF(B27="","",Y11)</f>
        <v>3</v>
      </c>
      <c r="G29" s="248"/>
      <c r="H29" s="249"/>
      <c r="I29" s="303"/>
      <c r="J29" s="248"/>
      <c r="K29" s="148">
        <f>IF(I27="","",AA17)</f>
        <v>1</v>
      </c>
      <c r="L29" s="148" t="s">
        <v>23</v>
      </c>
      <c r="M29" s="148">
        <f>IF(I27="","",Y17)</f>
        <v>3</v>
      </c>
      <c r="N29" s="248"/>
      <c r="O29" s="304"/>
      <c r="P29" s="250"/>
      <c r="Q29" s="248"/>
      <c r="R29" s="147">
        <f>IF(P27="","",AA23)</f>
        <v>0</v>
      </c>
      <c r="S29" s="147" t="s">
        <v>23</v>
      </c>
      <c r="T29" s="147">
        <f>IF(P27="","",Y23)</f>
        <v>3</v>
      </c>
      <c r="U29" s="248"/>
      <c r="V29" s="251"/>
      <c r="W29" s="329"/>
      <c r="X29" s="330"/>
      <c r="Y29" s="330"/>
      <c r="Z29" s="330"/>
      <c r="AA29" s="330"/>
      <c r="AB29" s="330"/>
      <c r="AC29" s="331"/>
      <c r="AD29" s="250"/>
      <c r="AE29" s="248"/>
      <c r="AF29" s="147">
        <v>8</v>
      </c>
      <c r="AG29" s="147" t="s">
        <v>23</v>
      </c>
      <c r="AH29" s="147">
        <v>0</v>
      </c>
      <c r="AI29" s="248"/>
      <c r="AJ29" s="249"/>
      <c r="AK29" s="250"/>
      <c r="AL29" s="248"/>
      <c r="AM29" s="147">
        <v>1</v>
      </c>
      <c r="AN29" s="147" t="s">
        <v>23</v>
      </c>
      <c r="AO29" s="147">
        <v>1</v>
      </c>
      <c r="AP29" s="248"/>
      <c r="AQ29" s="249"/>
      <c r="AR29" s="250"/>
      <c r="AS29" s="248"/>
      <c r="AT29" s="147">
        <v>1</v>
      </c>
      <c r="AU29" s="147" t="s">
        <v>23</v>
      </c>
      <c r="AV29" s="147">
        <v>1</v>
      </c>
      <c r="AW29" s="248"/>
      <c r="AX29" s="249"/>
      <c r="AY29" s="250"/>
      <c r="AZ29" s="248"/>
      <c r="BA29" s="147">
        <v>0</v>
      </c>
      <c r="BB29" s="147" t="s">
        <v>23</v>
      </c>
      <c r="BC29" s="147">
        <v>2</v>
      </c>
      <c r="BD29" s="248"/>
      <c r="BE29" s="249"/>
      <c r="BF29" s="250"/>
      <c r="BG29" s="248"/>
      <c r="BH29" s="147">
        <v>2</v>
      </c>
      <c r="BI29" s="147" t="s">
        <v>23</v>
      </c>
      <c r="BJ29" s="147">
        <v>1</v>
      </c>
      <c r="BK29" s="248"/>
      <c r="BL29" s="249"/>
      <c r="BM29" s="250"/>
      <c r="BN29" s="248"/>
      <c r="BO29" s="147">
        <v>0</v>
      </c>
      <c r="BP29" s="147" t="s">
        <v>23</v>
      </c>
      <c r="BQ29" s="147">
        <v>0</v>
      </c>
      <c r="BR29" s="248"/>
      <c r="BS29" s="249"/>
      <c r="BT29" s="337"/>
      <c r="BU29" s="334"/>
      <c r="BV29" s="336"/>
      <c r="BW29" s="334"/>
      <c r="BX29" s="334"/>
      <c r="BY29" s="334"/>
      <c r="BZ29" s="334"/>
      <c r="CA29" s="334"/>
      <c r="CB29" s="335"/>
      <c r="CC29" s="337"/>
      <c r="CD29" s="334"/>
      <c r="CE29" s="336"/>
      <c r="CF29" s="334"/>
      <c r="CG29" s="334"/>
      <c r="CH29" s="334"/>
      <c r="CI29" s="334"/>
      <c r="CJ29" s="334"/>
      <c r="CK29" s="335"/>
      <c r="CL29" s="336"/>
      <c r="CM29" s="334"/>
      <c r="CN29" s="336"/>
      <c r="CO29" s="334"/>
      <c r="CP29" s="334"/>
      <c r="CQ29" s="334"/>
      <c r="CR29" s="334"/>
      <c r="CS29" s="334"/>
      <c r="CT29" s="335"/>
      <c r="CU29" s="264"/>
      <c r="CV29" s="267"/>
      <c r="CW29" s="267"/>
      <c r="CX29" s="305"/>
      <c r="CY29" s="271"/>
      <c r="CZ29" s="97" t="str">
        <f>AK3</f>
        <v>ＦＣコーマラント</v>
      </c>
      <c r="DA29" s="96">
        <f>CV39*2-CW39</f>
        <v>82</v>
      </c>
      <c r="DB29" s="96">
        <f>CV39-CW39</f>
        <v>35</v>
      </c>
      <c r="DC29" s="96">
        <f>CU39+DB29*0.01</f>
        <v>22.35</v>
      </c>
      <c r="DD29" s="252"/>
      <c r="DE29" s="255"/>
      <c r="DF29" s="257"/>
      <c r="DG29" s="259"/>
      <c r="DH29" s="261"/>
      <c r="DI29" s="232"/>
      <c r="DJ29" s="97"/>
      <c r="DK29" s="96"/>
      <c r="DL29" s="96"/>
      <c r="DM29" s="96"/>
      <c r="DN29" s="235"/>
    </row>
    <row r="30" spans="1:118" s="75" customFormat="1" ht="21" customHeight="1">
      <c r="A30" s="332" t="str">
        <f>IF(AD3="","",AD3)</f>
        <v>ＦＣコラソン</v>
      </c>
      <c r="B30" s="288" t="str">
        <f>IF(AD6="●","○",IF(AD6="○","●",IF(AD6="△","△","")))</f>
        <v>●</v>
      </c>
      <c r="C30" s="288"/>
      <c r="D30" s="288"/>
      <c r="E30" s="288"/>
      <c r="F30" s="288"/>
      <c r="G30" s="288"/>
      <c r="H30" s="289"/>
      <c r="I30" s="322" t="str">
        <f>IF(AD12="●","○",IF(AD12="○","●",IF(AD12="△","△","")))</f>
        <v>●</v>
      </c>
      <c r="J30" s="288"/>
      <c r="K30" s="288"/>
      <c r="L30" s="288"/>
      <c r="M30" s="288"/>
      <c r="N30" s="288"/>
      <c r="O30" s="288"/>
      <c r="P30" s="322" t="str">
        <f>IF(AD18="●","○",IF(AD18="○","●",IF(AD18="△","△","")))</f>
        <v>●</v>
      </c>
      <c r="Q30" s="288"/>
      <c r="R30" s="288"/>
      <c r="S30" s="288"/>
      <c r="T30" s="288"/>
      <c r="U30" s="288"/>
      <c r="V30" s="289"/>
      <c r="W30" s="322" t="str">
        <f>IF(AD24="●","○",IF(AD24="○","●",IF(AD24="△","△","")))</f>
        <v>●</v>
      </c>
      <c r="X30" s="288"/>
      <c r="Y30" s="288"/>
      <c r="Z30" s="288"/>
      <c r="AA30" s="288"/>
      <c r="AB30" s="288"/>
      <c r="AC30" s="289"/>
      <c r="AD30" s="325"/>
      <c r="AE30" s="326"/>
      <c r="AF30" s="326"/>
      <c r="AG30" s="326"/>
      <c r="AH30" s="326"/>
      <c r="AI30" s="326"/>
      <c r="AJ30" s="327"/>
      <c r="AK30" s="322" t="str">
        <f>IF(AM31="","",IF(AK31&gt;AQ31,"○",IF(AK31&lt;AQ31,"●","△")))</f>
        <v>●</v>
      </c>
      <c r="AL30" s="288"/>
      <c r="AM30" s="288"/>
      <c r="AN30" s="288"/>
      <c r="AO30" s="288"/>
      <c r="AP30" s="288"/>
      <c r="AQ30" s="289"/>
      <c r="AR30" s="322" t="str">
        <f>IF(AT31="","",IF(AR31&gt;AX31,"○",IF(AR31&lt;AX31,"●","△")))</f>
        <v>●</v>
      </c>
      <c r="AS30" s="288"/>
      <c r="AT30" s="288"/>
      <c r="AU30" s="288"/>
      <c r="AV30" s="288"/>
      <c r="AW30" s="288"/>
      <c r="AX30" s="289"/>
      <c r="AY30" s="322" t="str">
        <f>IF(BA31="","",IF(AY31&gt;BE31,"○",IF(AY31&lt;BE31,"●","△")))</f>
        <v>●</v>
      </c>
      <c r="AZ30" s="288"/>
      <c r="BA30" s="288"/>
      <c r="BB30" s="288"/>
      <c r="BC30" s="288"/>
      <c r="BD30" s="288"/>
      <c r="BE30" s="289"/>
      <c r="BF30" s="322" t="str">
        <f>IF(BH31="","",IF(BF31&gt;BL31,"○",IF(BF31&lt;BL31,"●","△")))</f>
        <v>●</v>
      </c>
      <c r="BG30" s="288"/>
      <c r="BH30" s="288"/>
      <c r="BI30" s="288"/>
      <c r="BJ30" s="288"/>
      <c r="BK30" s="288"/>
      <c r="BL30" s="289"/>
      <c r="BM30" s="322" t="str">
        <f>IF(BO31="","",IF(BM31&gt;BS31,"○",IF(BM31&lt;BS31,"●","△")))</f>
        <v>●</v>
      </c>
      <c r="BN30" s="288"/>
      <c r="BO30" s="288"/>
      <c r="BP30" s="288"/>
      <c r="BQ30" s="288"/>
      <c r="BR30" s="288"/>
      <c r="BS30" s="323"/>
      <c r="BT30" s="321">
        <f>IF(B30="○",3,IF(B30="△",1,0))</f>
        <v>0</v>
      </c>
      <c r="BU30" s="318">
        <f>IF(I30="○",3,IF(I30="△",1,0))</f>
        <v>0</v>
      </c>
      <c r="BV30" s="320">
        <f>IF(P30="○",3,IF(P30="△",1,0))</f>
        <v>0</v>
      </c>
      <c r="BW30" s="318">
        <f>IF(W30="○",3,IF(W30="△",1,0))</f>
        <v>0</v>
      </c>
      <c r="BX30" s="318">
        <f>IF(AK30="○",3,IF(AK30="△",1,0))</f>
        <v>0</v>
      </c>
      <c r="BY30" s="318">
        <f>IF(AR30="○",3,IF(AR30="△",1,0))</f>
        <v>0</v>
      </c>
      <c r="BZ30" s="318">
        <f>IF(AY30="○",3,IF(AY30="△",1,0))</f>
        <v>0</v>
      </c>
      <c r="CA30" s="318">
        <f>IF(BF30="○",3,IF(BF30="△",1,0))</f>
        <v>0</v>
      </c>
      <c r="CB30" s="319">
        <f>IF(BM30="○",3,IF(BM30="△",1,0))</f>
        <v>0</v>
      </c>
      <c r="CC30" s="321">
        <f>B31</f>
        <v>0</v>
      </c>
      <c r="CD30" s="318">
        <f>I31</f>
        <v>0</v>
      </c>
      <c r="CE30" s="320">
        <f>P31</f>
        <v>0</v>
      </c>
      <c r="CF30" s="318">
        <f>W31</f>
        <v>1</v>
      </c>
      <c r="CG30" s="318">
        <f>AK31</f>
        <v>0</v>
      </c>
      <c r="CH30" s="318">
        <f>AR31</f>
        <v>0</v>
      </c>
      <c r="CI30" s="318">
        <f>AY31</f>
        <v>2</v>
      </c>
      <c r="CJ30" s="318">
        <f>BF31</f>
        <v>0</v>
      </c>
      <c r="CK30" s="319">
        <f>BM31</f>
        <v>0</v>
      </c>
      <c r="CL30" s="320">
        <f>H31</f>
        <v>13</v>
      </c>
      <c r="CM30" s="318">
        <f>O31</f>
        <v>10</v>
      </c>
      <c r="CN30" s="320">
        <f>V31</f>
        <v>14</v>
      </c>
      <c r="CO30" s="318">
        <f>AC31</f>
        <v>10</v>
      </c>
      <c r="CP30" s="318">
        <f>AQ31</f>
        <v>5</v>
      </c>
      <c r="CQ30" s="318">
        <f>AX31</f>
        <v>17</v>
      </c>
      <c r="CR30" s="318">
        <f>BE31</f>
        <v>5</v>
      </c>
      <c r="CS30" s="318">
        <f>BL31</f>
        <v>1</v>
      </c>
      <c r="CT30" s="319">
        <f>BS31</f>
        <v>8</v>
      </c>
      <c r="CU30" s="343">
        <f t="shared" si="3"/>
        <v>0</v>
      </c>
      <c r="CV30" s="341">
        <f>SUM(CC30:CK32)</f>
        <v>3</v>
      </c>
      <c r="CW30" s="341">
        <f>SUM(CL30:CT32)</f>
        <v>83</v>
      </c>
      <c r="CX30" s="313" t="str">
        <f>IF(CV30&gt;CW30,"+",IF(CV30&lt;CW30,"-","±"))</f>
        <v>-</v>
      </c>
      <c r="CY30" s="311">
        <f>ABS(CV30-CW30)</f>
        <v>80</v>
      </c>
      <c r="CZ30" s="97" t="str">
        <f>AR3</f>
        <v>徳島ＦＣリベリモ</v>
      </c>
      <c r="DA30" s="96">
        <f>CV45*2-CW45</f>
        <v>16</v>
      </c>
      <c r="DB30" s="96">
        <f>CV45-CW45</f>
        <v>2</v>
      </c>
      <c r="DC30" s="96">
        <f>CU45+DB30*0.01</f>
        <v>12.02</v>
      </c>
      <c r="DD30" s="312">
        <f>IF(DA18=0,"",RANK(DC12,DC8:DC17))</f>
        <v>10</v>
      </c>
      <c r="DE30" s="314">
        <f>CU30+CU33</f>
        <v>0</v>
      </c>
      <c r="DF30" s="316">
        <f>CV30+CV33</f>
        <v>7</v>
      </c>
      <c r="DG30" s="307">
        <f>CW30+CW33</f>
        <v>162</v>
      </c>
      <c r="DH30" s="309" t="str">
        <f>IF(DF30&gt;DG30,"+",IF(DF30&lt;DG30,"-","±"))</f>
        <v>-</v>
      </c>
      <c r="DI30" s="311">
        <f>ABS(DF30-DG30)</f>
        <v>155</v>
      </c>
      <c r="DJ30" s="97"/>
      <c r="DK30" s="96"/>
      <c r="DL30" s="96"/>
      <c r="DM30" s="96"/>
      <c r="DN30" s="312">
        <f>IF(DK18=0,"",RANK(DM12,$DM$8:$DM$17))</f>
        <v>10</v>
      </c>
    </row>
    <row r="31" spans="1:118" s="74" customFormat="1" ht="21" customHeight="1">
      <c r="A31" s="297"/>
      <c r="B31" s="218">
        <f>AJ7</f>
        <v>0</v>
      </c>
      <c r="C31" s="216" t="s">
        <v>19</v>
      </c>
      <c r="D31" s="146">
        <f>IF(B30="","",AH7)</f>
        <v>0</v>
      </c>
      <c r="E31" s="146" t="s">
        <v>0</v>
      </c>
      <c r="F31" s="146">
        <f>IF(B30="","",AF7)</f>
        <v>10</v>
      </c>
      <c r="G31" s="216" t="s">
        <v>20</v>
      </c>
      <c r="H31" s="222">
        <f>AD7</f>
        <v>13</v>
      </c>
      <c r="I31" s="220">
        <f>AJ13</f>
        <v>0</v>
      </c>
      <c r="J31" s="216" t="s">
        <v>19</v>
      </c>
      <c r="K31" s="146">
        <f>IF(I30="","",AH13)</f>
        <v>0</v>
      </c>
      <c r="L31" s="146" t="s">
        <v>0</v>
      </c>
      <c r="M31" s="146">
        <f>IF(I30="","",AF13)</f>
        <v>5</v>
      </c>
      <c r="N31" s="216" t="s">
        <v>20</v>
      </c>
      <c r="O31" s="218">
        <f>AD13</f>
        <v>10</v>
      </c>
      <c r="P31" s="220">
        <f>AJ19</f>
        <v>0</v>
      </c>
      <c r="Q31" s="216" t="s">
        <v>19</v>
      </c>
      <c r="R31" s="146">
        <f>IF(P30="","",AH19)</f>
        <v>0</v>
      </c>
      <c r="S31" s="146" t="s">
        <v>0</v>
      </c>
      <c r="T31" s="146">
        <f>IF(P30="","",AF19)</f>
        <v>9</v>
      </c>
      <c r="U31" s="216" t="s">
        <v>20</v>
      </c>
      <c r="V31" s="222">
        <f>AD19</f>
        <v>14</v>
      </c>
      <c r="W31" s="220">
        <f>AJ25</f>
        <v>1</v>
      </c>
      <c r="X31" s="216" t="s">
        <v>19</v>
      </c>
      <c r="Y31" s="146">
        <f>IF(W30="","",AH25)</f>
        <v>1</v>
      </c>
      <c r="Z31" s="146" t="s">
        <v>0</v>
      </c>
      <c r="AA31" s="146">
        <f>IF(W30="","",AF25)</f>
        <v>5</v>
      </c>
      <c r="AB31" s="216" t="s">
        <v>20</v>
      </c>
      <c r="AC31" s="222">
        <f>AD25</f>
        <v>10</v>
      </c>
      <c r="AD31" s="282"/>
      <c r="AE31" s="283"/>
      <c r="AF31" s="283"/>
      <c r="AG31" s="283"/>
      <c r="AH31" s="283"/>
      <c r="AI31" s="283"/>
      <c r="AJ31" s="328"/>
      <c r="AK31" s="220">
        <f>IF(AM31="","",AM31+AM32)</f>
        <v>0</v>
      </c>
      <c r="AL31" s="216" t="s">
        <v>19</v>
      </c>
      <c r="AM31" s="146">
        <v>0</v>
      </c>
      <c r="AN31" s="146" t="s">
        <v>23</v>
      </c>
      <c r="AO31" s="146">
        <v>2</v>
      </c>
      <c r="AP31" s="216" t="s">
        <v>20</v>
      </c>
      <c r="AQ31" s="222">
        <f>IF(AO31="","",AO31+AO32)</f>
        <v>5</v>
      </c>
      <c r="AR31" s="220">
        <f>IF(AT31="","",AT31+AT32)</f>
        <v>0</v>
      </c>
      <c r="AS31" s="216" t="s">
        <v>19</v>
      </c>
      <c r="AT31" s="146">
        <v>0</v>
      </c>
      <c r="AU31" s="146" t="s">
        <v>23</v>
      </c>
      <c r="AV31" s="146">
        <v>7</v>
      </c>
      <c r="AW31" s="216" t="s">
        <v>20</v>
      </c>
      <c r="AX31" s="222">
        <f>IF(AV31="","",AV31+AV32)</f>
        <v>17</v>
      </c>
      <c r="AY31" s="220">
        <f>IF(BA31="","",BA31+BA32)</f>
        <v>2</v>
      </c>
      <c r="AZ31" s="216" t="s">
        <v>19</v>
      </c>
      <c r="BA31" s="146">
        <v>2</v>
      </c>
      <c r="BB31" s="146" t="s">
        <v>23</v>
      </c>
      <c r="BC31" s="146">
        <v>2</v>
      </c>
      <c r="BD31" s="216" t="s">
        <v>20</v>
      </c>
      <c r="BE31" s="222">
        <f>IF(BC31="","",BC31+BC32)</f>
        <v>5</v>
      </c>
      <c r="BF31" s="220">
        <f>IF(BH31="","",BH31+BH32)</f>
        <v>0</v>
      </c>
      <c r="BG31" s="216" t="s">
        <v>19</v>
      </c>
      <c r="BH31" s="146">
        <v>0</v>
      </c>
      <c r="BI31" s="146" t="s">
        <v>23</v>
      </c>
      <c r="BJ31" s="146">
        <v>0</v>
      </c>
      <c r="BK31" s="216" t="s">
        <v>20</v>
      </c>
      <c r="BL31" s="222">
        <f>IF(BJ31="","",BJ31+BJ32)</f>
        <v>1</v>
      </c>
      <c r="BM31" s="220">
        <f>IF(BO31="","",BO31+BO32)</f>
        <v>0</v>
      </c>
      <c r="BN31" s="216" t="s">
        <v>19</v>
      </c>
      <c r="BO31" s="146">
        <v>0</v>
      </c>
      <c r="BP31" s="146" t="s">
        <v>23</v>
      </c>
      <c r="BQ31" s="146">
        <v>2</v>
      </c>
      <c r="BR31" s="216" t="s">
        <v>20</v>
      </c>
      <c r="BS31" s="300">
        <f>IF(BQ31="","",BQ31+BQ32)</f>
        <v>8</v>
      </c>
      <c r="BT31" s="275"/>
      <c r="BU31" s="224"/>
      <c r="BV31" s="243"/>
      <c r="BW31" s="224"/>
      <c r="BX31" s="224"/>
      <c r="BY31" s="224"/>
      <c r="BZ31" s="224"/>
      <c r="CA31" s="224"/>
      <c r="CB31" s="226"/>
      <c r="CC31" s="275"/>
      <c r="CD31" s="224"/>
      <c r="CE31" s="243"/>
      <c r="CF31" s="224"/>
      <c r="CG31" s="224"/>
      <c r="CH31" s="224"/>
      <c r="CI31" s="224"/>
      <c r="CJ31" s="224"/>
      <c r="CK31" s="226"/>
      <c r="CL31" s="243"/>
      <c r="CM31" s="224"/>
      <c r="CN31" s="243"/>
      <c r="CO31" s="224"/>
      <c r="CP31" s="224"/>
      <c r="CQ31" s="224"/>
      <c r="CR31" s="224"/>
      <c r="CS31" s="224"/>
      <c r="CT31" s="226"/>
      <c r="CU31" s="238"/>
      <c r="CV31" s="241"/>
      <c r="CW31" s="241"/>
      <c r="CX31" s="229"/>
      <c r="CY31" s="232"/>
      <c r="CZ31" s="97" t="str">
        <f>AY3</f>
        <v>ＦＣディアモ</v>
      </c>
      <c r="DA31" s="96">
        <f>CV51*2-CW51</f>
        <v>18</v>
      </c>
      <c r="DB31" s="96">
        <f>CV51-CW51</f>
        <v>-1</v>
      </c>
      <c r="DC31" s="96">
        <f>CU51+DB31*0.01</f>
        <v>10.99</v>
      </c>
      <c r="DD31" s="235"/>
      <c r="DE31" s="255"/>
      <c r="DF31" s="257"/>
      <c r="DG31" s="259"/>
      <c r="DH31" s="261"/>
      <c r="DI31" s="232"/>
      <c r="DJ31" s="97"/>
      <c r="DK31" s="96"/>
      <c r="DL31" s="96"/>
      <c r="DM31" s="96"/>
      <c r="DN31" s="235"/>
    </row>
    <row r="32" spans="1:118" s="74" customFormat="1" ht="21" customHeight="1">
      <c r="A32" s="297"/>
      <c r="B32" s="249"/>
      <c r="C32" s="248"/>
      <c r="D32" s="147">
        <f>IF(B30="","",AH8)</f>
        <v>0</v>
      </c>
      <c r="E32" s="147" t="s">
        <v>0</v>
      </c>
      <c r="F32" s="147">
        <f>IF(B30="","",AF8)</f>
        <v>3</v>
      </c>
      <c r="G32" s="248"/>
      <c r="H32" s="251"/>
      <c r="I32" s="250"/>
      <c r="J32" s="248"/>
      <c r="K32" s="147">
        <f>IF(I30="","",AH14)</f>
        <v>0</v>
      </c>
      <c r="L32" s="147" t="s">
        <v>0</v>
      </c>
      <c r="M32" s="147">
        <f>IF(I30="","",AF14)</f>
        <v>5</v>
      </c>
      <c r="N32" s="248"/>
      <c r="O32" s="249"/>
      <c r="P32" s="250"/>
      <c r="Q32" s="248"/>
      <c r="R32" s="147">
        <f>IF(P30="","",AH20)</f>
        <v>0</v>
      </c>
      <c r="S32" s="147" t="s">
        <v>0</v>
      </c>
      <c r="T32" s="147">
        <f>IF(P30="","",AF20)</f>
        <v>5</v>
      </c>
      <c r="U32" s="248"/>
      <c r="V32" s="251"/>
      <c r="W32" s="250"/>
      <c r="X32" s="248"/>
      <c r="Y32" s="147">
        <f>IF(W30="","",AH26)</f>
        <v>0</v>
      </c>
      <c r="Z32" s="147" t="s">
        <v>0</v>
      </c>
      <c r="AA32" s="147">
        <f>IF(W30="","",AF26)</f>
        <v>5</v>
      </c>
      <c r="AB32" s="248"/>
      <c r="AC32" s="251"/>
      <c r="AD32" s="282"/>
      <c r="AE32" s="283"/>
      <c r="AF32" s="283"/>
      <c r="AG32" s="283"/>
      <c r="AH32" s="283"/>
      <c r="AI32" s="283"/>
      <c r="AJ32" s="328"/>
      <c r="AK32" s="250"/>
      <c r="AL32" s="248"/>
      <c r="AM32" s="147">
        <v>0</v>
      </c>
      <c r="AN32" s="147" t="s">
        <v>23</v>
      </c>
      <c r="AO32" s="147">
        <v>3</v>
      </c>
      <c r="AP32" s="248"/>
      <c r="AQ32" s="251"/>
      <c r="AR32" s="250"/>
      <c r="AS32" s="248"/>
      <c r="AT32" s="147">
        <v>0</v>
      </c>
      <c r="AU32" s="147" t="s">
        <v>23</v>
      </c>
      <c r="AV32" s="147">
        <v>10</v>
      </c>
      <c r="AW32" s="248"/>
      <c r="AX32" s="251"/>
      <c r="AY32" s="250"/>
      <c r="AZ32" s="248"/>
      <c r="BA32" s="147">
        <v>0</v>
      </c>
      <c r="BB32" s="147" t="s">
        <v>23</v>
      </c>
      <c r="BC32" s="147">
        <v>3</v>
      </c>
      <c r="BD32" s="248"/>
      <c r="BE32" s="251"/>
      <c r="BF32" s="250"/>
      <c r="BG32" s="248"/>
      <c r="BH32" s="147">
        <v>0</v>
      </c>
      <c r="BI32" s="147" t="s">
        <v>23</v>
      </c>
      <c r="BJ32" s="147">
        <v>1</v>
      </c>
      <c r="BK32" s="248"/>
      <c r="BL32" s="251"/>
      <c r="BM32" s="250"/>
      <c r="BN32" s="248"/>
      <c r="BO32" s="147">
        <v>0</v>
      </c>
      <c r="BP32" s="147" t="s">
        <v>23</v>
      </c>
      <c r="BQ32" s="147">
        <v>6</v>
      </c>
      <c r="BR32" s="248"/>
      <c r="BS32" s="324"/>
      <c r="BT32" s="275"/>
      <c r="BU32" s="224"/>
      <c r="BV32" s="243"/>
      <c r="BW32" s="224"/>
      <c r="BX32" s="224"/>
      <c r="BY32" s="224"/>
      <c r="BZ32" s="224"/>
      <c r="CA32" s="224"/>
      <c r="CB32" s="226"/>
      <c r="CC32" s="275"/>
      <c r="CD32" s="224"/>
      <c r="CE32" s="243"/>
      <c r="CF32" s="224"/>
      <c r="CG32" s="224"/>
      <c r="CH32" s="224"/>
      <c r="CI32" s="224"/>
      <c r="CJ32" s="224"/>
      <c r="CK32" s="226"/>
      <c r="CL32" s="243"/>
      <c r="CM32" s="224"/>
      <c r="CN32" s="243"/>
      <c r="CO32" s="224"/>
      <c r="CP32" s="224"/>
      <c r="CQ32" s="224"/>
      <c r="CR32" s="224"/>
      <c r="CS32" s="224"/>
      <c r="CT32" s="226"/>
      <c r="CU32" s="340"/>
      <c r="CV32" s="342"/>
      <c r="CW32" s="342"/>
      <c r="CX32" s="270"/>
      <c r="CY32" s="338"/>
      <c r="CZ32" s="97" t="str">
        <f>BF3</f>
        <v>高知ユナイテッドSCJY</v>
      </c>
      <c r="DA32" s="96">
        <f>CV57*2-CW57</f>
        <v>7</v>
      </c>
      <c r="DB32" s="96">
        <f>CV57-CW57</f>
        <v>-8</v>
      </c>
      <c r="DC32" s="96">
        <f>CU57+DB32*0.01</f>
        <v>8.92</v>
      </c>
      <c r="DD32" s="339"/>
      <c r="DE32" s="255"/>
      <c r="DF32" s="257"/>
      <c r="DG32" s="259"/>
      <c r="DH32" s="261"/>
      <c r="DI32" s="232"/>
      <c r="DJ32" s="97"/>
      <c r="DK32" s="96"/>
      <c r="DL32" s="96"/>
      <c r="DM32" s="96"/>
      <c r="DN32" s="235"/>
    </row>
    <row r="33" spans="1:118" s="75" customFormat="1" ht="21" customHeight="1">
      <c r="A33" s="297"/>
      <c r="B33" s="290" t="str">
        <f>IF(AD9="●","○",IF(AD9="○","●",IF(AD9="△","△","")))</f>
        <v>●</v>
      </c>
      <c r="C33" s="290"/>
      <c r="D33" s="290"/>
      <c r="E33" s="290"/>
      <c r="F33" s="290"/>
      <c r="G33" s="290"/>
      <c r="H33" s="291"/>
      <c r="I33" s="245" t="str">
        <f>IF(AD15="●","○",IF(AD15="○","●",IF(AD15="△","△","")))</f>
        <v>●</v>
      </c>
      <c r="J33" s="246"/>
      <c r="K33" s="246"/>
      <c r="L33" s="246"/>
      <c r="M33" s="246"/>
      <c r="N33" s="246"/>
      <c r="O33" s="246"/>
      <c r="P33" s="292" t="str">
        <f>IF(AD21="●","○",IF(AD21="○","●",IF(AD21="△","△","")))</f>
        <v>●</v>
      </c>
      <c r="Q33" s="290"/>
      <c r="R33" s="290"/>
      <c r="S33" s="290"/>
      <c r="T33" s="290"/>
      <c r="U33" s="290"/>
      <c r="V33" s="291"/>
      <c r="W33" s="245" t="str">
        <f>IF(AD27="●","○",IF(AD27="○","●",IF(AD27="△","△","")))</f>
        <v>●</v>
      </c>
      <c r="X33" s="246"/>
      <c r="Y33" s="246"/>
      <c r="Z33" s="246"/>
      <c r="AA33" s="246"/>
      <c r="AB33" s="246"/>
      <c r="AC33" s="247"/>
      <c r="AD33" s="282"/>
      <c r="AE33" s="283"/>
      <c r="AF33" s="283"/>
      <c r="AG33" s="283"/>
      <c r="AH33" s="283"/>
      <c r="AI33" s="283"/>
      <c r="AJ33" s="328"/>
      <c r="AK33" s="245" t="str">
        <f>IF(AM34="","",IF(AK34&gt;AQ34,"○",IF(AK34&lt;AQ34,"●","△")))</f>
        <v>●</v>
      </c>
      <c r="AL33" s="246"/>
      <c r="AM33" s="246"/>
      <c r="AN33" s="246"/>
      <c r="AO33" s="246"/>
      <c r="AP33" s="246"/>
      <c r="AQ33" s="247"/>
      <c r="AR33" s="245" t="str">
        <f>IF(AT34="","",IF(AR34&gt;AX34,"○",IF(AR34&lt;AX34,"●","△")))</f>
        <v>●</v>
      </c>
      <c r="AS33" s="246"/>
      <c r="AT33" s="246"/>
      <c r="AU33" s="246"/>
      <c r="AV33" s="246"/>
      <c r="AW33" s="246"/>
      <c r="AX33" s="247"/>
      <c r="AY33" s="245" t="str">
        <f>IF(BA34="","",IF(AY34&gt;BE34,"○",IF(AY34&lt;BE34,"●","△")))</f>
        <v>●</v>
      </c>
      <c r="AZ33" s="246"/>
      <c r="BA33" s="246"/>
      <c r="BB33" s="246"/>
      <c r="BC33" s="246"/>
      <c r="BD33" s="246"/>
      <c r="BE33" s="247"/>
      <c r="BF33" s="245" t="str">
        <f>IF(BH34="","",IF(BF34&gt;BL34,"○",IF(BF34&lt;BL34,"●","△")))</f>
        <v>●</v>
      </c>
      <c r="BG33" s="246"/>
      <c r="BH33" s="246"/>
      <c r="BI33" s="246"/>
      <c r="BJ33" s="246"/>
      <c r="BK33" s="246"/>
      <c r="BL33" s="247"/>
      <c r="BM33" s="245" t="str">
        <f>IF(BO34="","",IF(BM34&gt;BS34,"○",IF(BM34&lt;BS34,"●","△")))</f>
        <v>●</v>
      </c>
      <c r="BN33" s="246"/>
      <c r="BO33" s="246"/>
      <c r="BP33" s="246"/>
      <c r="BQ33" s="246"/>
      <c r="BR33" s="246"/>
      <c r="BS33" s="306"/>
      <c r="BT33" s="275">
        <f>IF(B33="○",3,IF(B33="△",1,0))</f>
        <v>0</v>
      </c>
      <c r="BU33" s="224">
        <f>IF(I33="○",3,IF(I33="△",1,0))</f>
        <v>0</v>
      </c>
      <c r="BV33" s="243">
        <f>IF(P33="○",3,IF(P33="△",1,0))</f>
        <v>0</v>
      </c>
      <c r="BW33" s="224">
        <f>IF(W33="○",3,IF(W33="△",1,0))</f>
        <v>0</v>
      </c>
      <c r="BX33" s="224">
        <f>IF(AK33="○",3,IF(AK33="△",1,0))</f>
        <v>0</v>
      </c>
      <c r="BY33" s="224">
        <f>IF(AR33="○",3,IF(AR33="△",1,0))</f>
        <v>0</v>
      </c>
      <c r="BZ33" s="224">
        <f>IF(AY33="○",3,IF(AY33="△",1,0))</f>
        <v>0</v>
      </c>
      <c r="CA33" s="224">
        <f>IF(BF33="○",3,IF(BF33="△",1,0))</f>
        <v>0</v>
      </c>
      <c r="CB33" s="226">
        <f>IF(BM33="○",3,IF(BM33="△",1,0))</f>
        <v>0</v>
      </c>
      <c r="CC33" s="275">
        <f>B34</f>
        <v>0</v>
      </c>
      <c r="CD33" s="224">
        <f>I34</f>
        <v>0</v>
      </c>
      <c r="CE33" s="243">
        <f>P34</f>
        <v>0</v>
      </c>
      <c r="CF33" s="224">
        <f>W34</f>
        <v>1</v>
      </c>
      <c r="CG33" s="224">
        <f>AK34</f>
        <v>1</v>
      </c>
      <c r="CH33" s="224">
        <f>AR34</f>
        <v>0</v>
      </c>
      <c r="CI33" s="224">
        <f>AY34</f>
        <v>0</v>
      </c>
      <c r="CJ33" s="224">
        <f>BF34</f>
        <v>1</v>
      </c>
      <c r="CK33" s="226">
        <f>BM34</f>
        <v>1</v>
      </c>
      <c r="CL33" s="243">
        <f>H34</f>
        <v>6</v>
      </c>
      <c r="CM33" s="224">
        <f>O34</f>
        <v>10</v>
      </c>
      <c r="CN33" s="243">
        <f>V34</f>
        <v>10</v>
      </c>
      <c r="CO33" s="224">
        <f>AC34</f>
        <v>11</v>
      </c>
      <c r="CP33" s="224">
        <f>AQ34</f>
        <v>13</v>
      </c>
      <c r="CQ33" s="224">
        <f>AX34</f>
        <v>5</v>
      </c>
      <c r="CR33" s="224">
        <f>BE34</f>
        <v>8</v>
      </c>
      <c r="CS33" s="224">
        <f>BL34</f>
        <v>7</v>
      </c>
      <c r="CT33" s="226">
        <f>BS34</f>
        <v>9</v>
      </c>
      <c r="CU33" s="237">
        <f t="shared" si="3"/>
        <v>0</v>
      </c>
      <c r="CV33" s="240">
        <f>SUM(CC33:CK35)</f>
        <v>4</v>
      </c>
      <c r="CW33" s="240">
        <f>SUM(CL33:CT35)</f>
        <v>79</v>
      </c>
      <c r="CX33" s="228" t="str">
        <f>IF(CV33&gt;CW33,"+",IF(CV33&lt;CW33,"-","±"))</f>
        <v>-</v>
      </c>
      <c r="CY33" s="231">
        <f>ABS(CV33-CW33)</f>
        <v>75</v>
      </c>
      <c r="CZ33" s="97" t="str">
        <f>BM3</f>
        <v>ＦＣ今治 Ｕ-１５</v>
      </c>
      <c r="DA33" s="96">
        <f>CV63*2-CW63</f>
        <v>14</v>
      </c>
      <c r="DB33" s="96">
        <f>CV63-CW63</f>
        <v>-2</v>
      </c>
      <c r="DC33" s="96">
        <f>CU63+DB33*0.01</f>
        <v>8.98</v>
      </c>
      <c r="DD33" s="234">
        <f>IF(DA34=0,"",RANK(DC28,DC24:DC33))</f>
        <v>10</v>
      </c>
      <c r="DE33" s="255"/>
      <c r="DF33" s="257"/>
      <c r="DG33" s="259"/>
      <c r="DH33" s="261" t="str">
        <f>IF(DF33&gt;DG33,"+",IF(DF33&lt;DG33,"-","±"))</f>
        <v>±</v>
      </c>
      <c r="DI33" s="232"/>
      <c r="DJ33" s="97"/>
      <c r="DK33" s="96"/>
      <c r="DL33" s="96"/>
      <c r="DM33" s="96"/>
      <c r="DN33" s="235"/>
    </row>
    <row r="34" spans="1:118" s="75" customFormat="1" ht="21" customHeight="1">
      <c r="A34" s="297"/>
      <c r="B34" s="218">
        <f>AJ10</f>
        <v>0</v>
      </c>
      <c r="C34" s="216" t="s">
        <v>19</v>
      </c>
      <c r="D34" s="146">
        <f>IF(B33="","",AH10)</f>
        <v>0</v>
      </c>
      <c r="E34" s="146" t="s">
        <v>0</v>
      </c>
      <c r="F34" s="146">
        <f>IF(B33="","",AF10)</f>
        <v>4</v>
      </c>
      <c r="G34" s="216" t="s">
        <v>20</v>
      </c>
      <c r="H34" s="218">
        <f>AD10</f>
        <v>6</v>
      </c>
      <c r="I34" s="220">
        <f>AJ16</f>
        <v>0</v>
      </c>
      <c r="J34" s="216" t="s">
        <v>19</v>
      </c>
      <c r="K34" s="146">
        <f>IF(I33="","",AH16)</f>
        <v>0</v>
      </c>
      <c r="L34" s="146" t="s">
        <v>0</v>
      </c>
      <c r="M34" s="146">
        <f>IF(I33="","",AF16)</f>
        <v>7</v>
      </c>
      <c r="N34" s="216" t="s">
        <v>20</v>
      </c>
      <c r="O34" s="218">
        <f>AD16</f>
        <v>10</v>
      </c>
      <c r="P34" s="220">
        <f>AJ22</f>
        <v>0</v>
      </c>
      <c r="Q34" s="216" t="s">
        <v>19</v>
      </c>
      <c r="R34" s="146">
        <f>IF(P33="","",AH22)</f>
        <v>0</v>
      </c>
      <c r="S34" s="146" t="s">
        <v>0</v>
      </c>
      <c r="T34" s="146">
        <f>IF(P33="","",AF22)</f>
        <v>5</v>
      </c>
      <c r="U34" s="216" t="s">
        <v>20</v>
      </c>
      <c r="V34" s="222">
        <f>AD22</f>
        <v>10</v>
      </c>
      <c r="W34" s="220">
        <f>AJ28</f>
        <v>1</v>
      </c>
      <c r="X34" s="216" t="s">
        <v>19</v>
      </c>
      <c r="Y34" s="146">
        <f>IF(W33="","",AH28)</f>
        <v>1</v>
      </c>
      <c r="Z34" s="146" t="s">
        <v>0</v>
      </c>
      <c r="AA34" s="146">
        <f>IF(W33="","",AF28)</f>
        <v>3</v>
      </c>
      <c r="AB34" s="216" t="s">
        <v>20</v>
      </c>
      <c r="AC34" s="218">
        <f>AD28</f>
        <v>11</v>
      </c>
      <c r="AD34" s="282"/>
      <c r="AE34" s="283"/>
      <c r="AF34" s="283"/>
      <c r="AG34" s="283"/>
      <c r="AH34" s="283"/>
      <c r="AI34" s="283"/>
      <c r="AJ34" s="328"/>
      <c r="AK34" s="220">
        <f>IF(AM34="","",AM34+AM35)</f>
        <v>1</v>
      </c>
      <c r="AL34" s="216" t="s">
        <v>19</v>
      </c>
      <c r="AM34" s="146">
        <v>0</v>
      </c>
      <c r="AN34" s="146" t="s">
        <v>23</v>
      </c>
      <c r="AO34" s="146">
        <v>5</v>
      </c>
      <c r="AP34" s="216" t="s">
        <v>20</v>
      </c>
      <c r="AQ34" s="218">
        <f>IF(AO34="","",AO34+AO35)</f>
        <v>13</v>
      </c>
      <c r="AR34" s="220">
        <f>IF(AT34="","",AT34+AT35)</f>
        <v>0</v>
      </c>
      <c r="AS34" s="216" t="s">
        <v>19</v>
      </c>
      <c r="AT34" s="146">
        <v>0</v>
      </c>
      <c r="AU34" s="146" t="s">
        <v>23</v>
      </c>
      <c r="AV34" s="146">
        <v>2</v>
      </c>
      <c r="AW34" s="216" t="s">
        <v>20</v>
      </c>
      <c r="AX34" s="218">
        <f>IF(AV34="","",AV34+AV35)</f>
        <v>5</v>
      </c>
      <c r="AY34" s="220">
        <f>IF(BA34="","",BA34+BA35)</f>
        <v>0</v>
      </c>
      <c r="AZ34" s="216" t="s">
        <v>19</v>
      </c>
      <c r="BA34" s="146">
        <v>0</v>
      </c>
      <c r="BB34" s="146" t="s">
        <v>23</v>
      </c>
      <c r="BC34" s="146">
        <v>3</v>
      </c>
      <c r="BD34" s="216" t="s">
        <v>20</v>
      </c>
      <c r="BE34" s="218">
        <f>IF(BC34="","",BC34+BC35)</f>
        <v>8</v>
      </c>
      <c r="BF34" s="220">
        <f>IF(BH34="","",BH34+BH35)</f>
        <v>1</v>
      </c>
      <c r="BG34" s="216" t="s">
        <v>19</v>
      </c>
      <c r="BH34" s="146">
        <v>0</v>
      </c>
      <c r="BI34" s="146" t="s">
        <v>23</v>
      </c>
      <c r="BJ34" s="146">
        <v>1</v>
      </c>
      <c r="BK34" s="216" t="s">
        <v>20</v>
      </c>
      <c r="BL34" s="218">
        <f>IF(BJ34="","",BJ34+BJ35)</f>
        <v>7</v>
      </c>
      <c r="BM34" s="220">
        <f>IF(BO34="","",BO34+BO35)</f>
        <v>1</v>
      </c>
      <c r="BN34" s="216" t="s">
        <v>19</v>
      </c>
      <c r="BO34" s="146">
        <v>1</v>
      </c>
      <c r="BP34" s="146" t="s">
        <v>23</v>
      </c>
      <c r="BQ34" s="146">
        <v>6</v>
      </c>
      <c r="BR34" s="216" t="s">
        <v>20</v>
      </c>
      <c r="BS34" s="300">
        <f>IF(BQ34="","",BQ34+BQ35)</f>
        <v>9</v>
      </c>
      <c r="BT34" s="275"/>
      <c r="BU34" s="224"/>
      <c r="BV34" s="243"/>
      <c r="BW34" s="224"/>
      <c r="BX34" s="224"/>
      <c r="BY34" s="224"/>
      <c r="BZ34" s="224"/>
      <c r="CA34" s="224"/>
      <c r="CB34" s="226"/>
      <c r="CC34" s="275"/>
      <c r="CD34" s="224"/>
      <c r="CE34" s="243"/>
      <c r="CF34" s="224"/>
      <c r="CG34" s="224"/>
      <c r="CH34" s="224"/>
      <c r="CI34" s="224"/>
      <c r="CJ34" s="224"/>
      <c r="CK34" s="226"/>
      <c r="CL34" s="243"/>
      <c r="CM34" s="224"/>
      <c r="CN34" s="243"/>
      <c r="CO34" s="224"/>
      <c r="CP34" s="224"/>
      <c r="CQ34" s="224"/>
      <c r="CR34" s="224"/>
      <c r="CS34" s="224"/>
      <c r="CT34" s="226"/>
      <c r="CU34" s="238"/>
      <c r="CV34" s="241"/>
      <c r="CW34" s="241"/>
      <c r="CX34" s="229"/>
      <c r="CY34" s="232"/>
      <c r="CZ34" s="143"/>
      <c r="DA34" s="98">
        <f>SUM(DA24:DA33)</f>
        <v>240</v>
      </c>
      <c r="DB34" s="96"/>
      <c r="DC34" s="96"/>
      <c r="DD34" s="235"/>
      <c r="DE34" s="255"/>
      <c r="DF34" s="257"/>
      <c r="DG34" s="259"/>
      <c r="DH34" s="261"/>
      <c r="DI34" s="232"/>
      <c r="DJ34" s="97"/>
      <c r="DK34" s="143"/>
      <c r="DL34" s="96"/>
      <c r="DM34" s="96"/>
      <c r="DN34" s="235"/>
    </row>
    <row r="35" spans="1:118" s="75" customFormat="1" ht="21" customHeight="1">
      <c r="A35" s="333"/>
      <c r="B35" s="302"/>
      <c r="C35" s="299"/>
      <c r="D35" s="148">
        <f>IF(B33="","",AH11)</f>
        <v>0</v>
      </c>
      <c r="E35" s="148" t="s">
        <v>0</v>
      </c>
      <c r="F35" s="148">
        <f>IF(B33="","",AF11)</f>
        <v>2</v>
      </c>
      <c r="G35" s="299"/>
      <c r="H35" s="302"/>
      <c r="I35" s="303"/>
      <c r="J35" s="299"/>
      <c r="K35" s="148">
        <f>IF(I33="","",AH17)</f>
        <v>0</v>
      </c>
      <c r="L35" s="148" t="s">
        <v>0</v>
      </c>
      <c r="M35" s="148">
        <f>IF(I33="","",AF17)</f>
        <v>3</v>
      </c>
      <c r="N35" s="299"/>
      <c r="O35" s="302"/>
      <c r="P35" s="303"/>
      <c r="Q35" s="299"/>
      <c r="R35" s="148">
        <f>IF(P33="","",AH23)</f>
        <v>0</v>
      </c>
      <c r="S35" s="148" t="s">
        <v>0</v>
      </c>
      <c r="T35" s="148">
        <f>IF(P33="","",AF23)</f>
        <v>5</v>
      </c>
      <c r="U35" s="299"/>
      <c r="V35" s="304"/>
      <c r="W35" s="303"/>
      <c r="X35" s="299"/>
      <c r="Y35" s="148">
        <f>IF(W33="","",AH29)</f>
        <v>0</v>
      </c>
      <c r="Z35" s="148" t="s">
        <v>0</v>
      </c>
      <c r="AA35" s="148">
        <f>IF(W33="","",AF29)</f>
        <v>8</v>
      </c>
      <c r="AB35" s="299"/>
      <c r="AC35" s="302"/>
      <c r="AD35" s="329"/>
      <c r="AE35" s="330"/>
      <c r="AF35" s="330"/>
      <c r="AG35" s="330"/>
      <c r="AH35" s="330"/>
      <c r="AI35" s="330"/>
      <c r="AJ35" s="331"/>
      <c r="AK35" s="303"/>
      <c r="AL35" s="299"/>
      <c r="AM35" s="148">
        <v>1</v>
      </c>
      <c r="AN35" s="148" t="s">
        <v>23</v>
      </c>
      <c r="AO35" s="148">
        <v>8</v>
      </c>
      <c r="AP35" s="299"/>
      <c r="AQ35" s="302"/>
      <c r="AR35" s="303"/>
      <c r="AS35" s="299"/>
      <c r="AT35" s="148">
        <v>0</v>
      </c>
      <c r="AU35" s="148" t="s">
        <v>23</v>
      </c>
      <c r="AV35" s="148">
        <v>3</v>
      </c>
      <c r="AW35" s="299"/>
      <c r="AX35" s="302"/>
      <c r="AY35" s="303"/>
      <c r="AZ35" s="299"/>
      <c r="BA35" s="148">
        <v>0</v>
      </c>
      <c r="BB35" s="148" t="s">
        <v>23</v>
      </c>
      <c r="BC35" s="148">
        <v>5</v>
      </c>
      <c r="BD35" s="299"/>
      <c r="BE35" s="302"/>
      <c r="BF35" s="303"/>
      <c r="BG35" s="299"/>
      <c r="BH35" s="148">
        <v>1</v>
      </c>
      <c r="BI35" s="148" t="s">
        <v>23</v>
      </c>
      <c r="BJ35" s="148">
        <v>6</v>
      </c>
      <c r="BK35" s="299"/>
      <c r="BL35" s="302"/>
      <c r="BM35" s="303"/>
      <c r="BN35" s="299"/>
      <c r="BO35" s="148">
        <v>0</v>
      </c>
      <c r="BP35" s="148" t="s">
        <v>23</v>
      </c>
      <c r="BQ35" s="148">
        <v>3</v>
      </c>
      <c r="BR35" s="299"/>
      <c r="BS35" s="301"/>
      <c r="BT35" s="293"/>
      <c r="BU35" s="294"/>
      <c r="BV35" s="295"/>
      <c r="BW35" s="294"/>
      <c r="BX35" s="294"/>
      <c r="BY35" s="294"/>
      <c r="BZ35" s="294"/>
      <c r="CA35" s="294"/>
      <c r="CB35" s="296"/>
      <c r="CC35" s="293"/>
      <c r="CD35" s="294"/>
      <c r="CE35" s="295"/>
      <c r="CF35" s="294"/>
      <c r="CG35" s="294"/>
      <c r="CH35" s="294"/>
      <c r="CI35" s="294"/>
      <c r="CJ35" s="294"/>
      <c r="CK35" s="296"/>
      <c r="CL35" s="295"/>
      <c r="CM35" s="294"/>
      <c r="CN35" s="295"/>
      <c r="CO35" s="294"/>
      <c r="CP35" s="294"/>
      <c r="CQ35" s="294"/>
      <c r="CR35" s="294"/>
      <c r="CS35" s="294"/>
      <c r="CT35" s="296"/>
      <c r="CU35" s="238"/>
      <c r="CV35" s="267"/>
      <c r="CW35" s="267"/>
      <c r="CX35" s="305"/>
      <c r="CY35" s="271"/>
      <c r="CZ35" s="96"/>
      <c r="DA35" s="96"/>
      <c r="DB35" s="96"/>
      <c r="DC35" s="96"/>
      <c r="DD35" s="252"/>
      <c r="DE35" s="315"/>
      <c r="DF35" s="317"/>
      <c r="DG35" s="308"/>
      <c r="DH35" s="310"/>
      <c r="DI35" s="271"/>
      <c r="DJ35" s="97"/>
      <c r="DK35" s="97"/>
      <c r="DL35" s="96"/>
      <c r="DM35" s="96"/>
      <c r="DN35" s="252"/>
    </row>
    <row r="36" spans="1:118" s="75" customFormat="1" ht="21" customHeight="1">
      <c r="A36" s="297" t="str">
        <f>IF(AK3="","",AK3)</f>
        <v>ＦＣコーマラント</v>
      </c>
      <c r="B36" s="288" t="str">
        <f>IF(AK6="●","○",IF(AK6="○","●",IF(AK6="△","△","")))</f>
        <v>○</v>
      </c>
      <c r="C36" s="288"/>
      <c r="D36" s="288"/>
      <c r="E36" s="288"/>
      <c r="F36" s="288"/>
      <c r="G36" s="288"/>
      <c r="H36" s="289"/>
      <c r="I36" s="279" t="str">
        <f>IF(AK12="●","○",IF(AK12="○","●",IF(AK12="△","△","")))</f>
        <v>○</v>
      </c>
      <c r="J36" s="280"/>
      <c r="K36" s="280"/>
      <c r="L36" s="280"/>
      <c r="M36" s="280"/>
      <c r="N36" s="280"/>
      <c r="O36" s="280"/>
      <c r="P36" s="279" t="str">
        <f>IF(AK18="●","○",IF(AK18="○","●",IF(AK18="△","△","")))</f>
        <v>○</v>
      </c>
      <c r="Q36" s="280"/>
      <c r="R36" s="280"/>
      <c r="S36" s="280"/>
      <c r="T36" s="280"/>
      <c r="U36" s="280"/>
      <c r="V36" s="281"/>
      <c r="W36" s="279" t="str">
        <f>IF(AK24="●","○",IF(AK24="○","●",IF(AK24="△","△","")))</f>
        <v>○</v>
      </c>
      <c r="X36" s="280"/>
      <c r="Y36" s="280"/>
      <c r="Z36" s="280"/>
      <c r="AA36" s="280"/>
      <c r="AB36" s="280"/>
      <c r="AC36" s="281"/>
      <c r="AD36" s="280" t="str">
        <f>IF(AK30="●","○",IF(AK30="○","●",IF(AK30="△","△","")))</f>
        <v>○</v>
      </c>
      <c r="AE36" s="280"/>
      <c r="AF36" s="280"/>
      <c r="AG36" s="280"/>
      <c r="AH36" s="280"/>
      <c r="AI36" s="280"/>
      <c r="AJ36" s="280"/>
      <c r="AK36" s="282"/>
      <c r="AL36" s="283"/>
      <c r="AM36" s="283"/>
      <c r="AN36" s="283"/>
      <c r="AO36" s="283"/>
      <c r="AP36" s="283"/>
      <c r="AQ36" s="328"/>
      <c r="AR36" s="279" t="str">
        <f>IF(AT37="","",IF(AR37&gt;AX37,"○",IF(AR37&lt;AX37,"●","△")))</f>
        <v>●</v>
      </c>
      <c r="AS36" s="280"/>
      <c r="AT36" s="280"/>
      <c r="AU36" s="280"/>
      <c r="AV36" s="280"/>
      <c r="AW36" s="280"/>
      <c r="AX36" s="281"/>
      <c r="AY36" s="279" t="str">
        <f>IF(BA37="","",IF(AY37&gt;BE37,"○",IF(AY37&lt;BE37,"●","△")))</f>
        <v>△</v>
      </c>
      <c r="AZ36" s="280"/>
      <c r="BA36" s="280"/>
      <c r="BB36" s="280"/>
      <c r="BC36" s="280"/>
      <c r="BD36" s="280"/>
      <c r="BE36" s="281"/>
      <c r="BF36" s="279" t="str">
        <f>IF(BH37="","",IF(BF37&gt;BL37,"○",IF(BF37&lt;BL37,"●","△")))</f>
        <v>○</v>
      </c>
      <c r="BG36" s="280"/>
      <c r="BH36" s="280"/>
      <c r="BI36" s="280"/>
      <c r="BJ36" s="280"/>
      <c r="BK36" s="280"/>
      <c r="BL36" s="281"/>
      <c r="BM36" s="279" t="str">
        <f>IF(BO37="","",IF(BM37&gt;BS37,"○",IF(BM37&lt;BS37,"●","△")))</f>
        <v>○</v>
      </c>
      <c r="BN36" s="280"/>
      <c r="BO36" s="280"/>
      <c r="BP36" s="280"/>
      <c r="BQ36" s="280"/>
      <c r="BR36" s="280"/>
      <c r="BS36" s="280"/>
      <c r="BT36" s="278">
        <f>IF(B36="○",3,IF(B36="△",1,0))</f>
        <v>3</v>
      </c>
      <c r="BU36" s="277">
        <f>IF(I36="○",3,IF(I36="△",1,0))</f>
        <v>3</v>
      </c>
      <c r="BV36" s="274">
        <f>IF(P36="○",3,IF(P36="△",1,0))</f>
        <v>3</v>
      </c>
      <c r="BW36" s="277">
        <f>IF(W36="○",3,IF(W36="△",1,0))</f>
        <v>3</v>
      </c>
      <c r="BX36" s="277">
        <f>IF(AD36="○",3,IF(AD36="△",1,0))</f>
        <v>3</v>
      </c>
      <c r="BY36" s="277">
        <f>IF(AR36="○",3,IF(AR36="△",1,0))</f>
        <v>0</v>
      </c>
      <c r="BZ36" s="277">
        <f>IF(AY36="○",3,IF(AY36="△",1,0))</f>
        <v>1</v>
      </c>
      <c r="CA36" s="277">
        <f>IF(BF36="○",3,IF(BF36="△",1,0))</f>
        <v>3</v>
      </c>
      <c r="CB36" s="263">
        <f>IF(BM36="○",3,IF(BM36="△",1,0))</f>
        <v>3</v>
      </c>
      <c r="CC36" s="278">
        <f>B37</f>
        <v>4</v>
      </c>
      <c r="CD36" s="277">
        <f>I37</f>
        <v>1</v>
      </c>
      <c r="CE36" s="274">
        <f>P37</f>
        <v>3</v>
      </c>
      <c r="CF36" s="277">
        <f>W37</f>
        <v>8</v>
      </c>
      <c r="CG36" s="277">
        <f>AD37</f>
        <v>5</v>
      </c>
      <c r="CH36" s="277">
        <f>AR37</f>
        <v>2</v>
      </c>
      <c r="CI36" s="277">
        <f>AY37</f>
        <v>3</v>
      </c>
      <c r="CJ36" s="277">
        <f>BF37</f>
        <v>3</v>
      </c>
      <c r="CK36" s="263">
        <f>BM37</f>
        <v>4</v>
      </c>
      <c r="CL36" s="274">
        <f>H37</f>
        <v>3</v>
      </c>
      <c r="CM36" s="277">
        <f>O37</f>
        <v>0</v>
      </c>
      <c r="CN36" s="274">
        <f>V37</f>
        <v>1</v>
      </c>
      <c r="CO36" s="277">
        <f>AC37</f>
        <v>0</v>
      </c>
      <c r="CP36" s="277">
        <f>AJ37</f>
        <v>0</v>
      </c>
      <c r="CQ36" s="277">
        <f>AX37</f>
        <v>3</v>
      </c>
      <c r="CR36" s="277">
        <f>BE37</f>
        <v>3</v>
      </c>
      <c r="CS36" s="277">
        <f>BL37</f>
        <v>0</v>
      </c>
      <c r="CT36" s="263">
        <f>BS37</f>
        <v>1</v>
      </c>
      <c r="CU36" s="265">
        <f t="shared" si="3"/>
        <v>22</v>
      </c>
      <c r="CV36" s="267">
        <f>SUM(CC36:CK38)</f>
        <v>33</v>
      </c>
      <c r="CW36" s="267">
        <f>SUM(CL36:CT38)</f>
        <v>11</v>
      </c>
      <c r="CX36" s="229" t="str">
        <f>IF(CV36&gt;CW36,"+",IF(CV36&lt;CW36,"-","±"))</f>
        <v>+</v>
      </c>
      <c r="CY36" s="271">
        <f>ABS(CV36-CW36)</f>
        <v>22</v>
      </c>
      <c r="CZ36" s="96"/>
      <c r="DA36" s="96"/>
      <c r="DB36" s="96"/>
      <c r="DC36" s="96"/>
      <c r="DD36" s="252">
        <f>IF(DA18=0,"",RANK(DC13,DC8:DC17))</f>
        <v>2</v>
      </c>
      <c r="DE36" s="255">
        <f>CU36+CU39</f>
        <v>44</v>
      </c>
      <c r="DF36" s="257">
        <f>CV36+CV39</f>
        <v>80</v>
      </c>
      <c r="DG36" s="259">
        <f>CW36+CW39</f>
        <v>23</v>
      </c>
      <c r="DH36" s="261" t="str">
        <f>IF(DF36&gt;DG36,"+",IF(DF36&lt;DG36,"-","±"))</f>
        <v>+</v>
      </c>
      <c r="DI36" s="232">
        <f>ABS(DF36-DG36)</f>
        <v>57</v>
      </c>
      <c r="DJ36" s="97"/>
      <c r="DK36" s="97"/>
      <c r="DL36" s="96"/>
      <c r="DM36" s="96"/>
      <c r="DN36" s="235">
        <f>IF(DK18=0,"",RANK(DM13,$DM$8:$DM$17))</f>
        <v>1</v>
      </c>
    </row>
    <row r="37" spans="1:118" s="75" customFormat="1" ht="21" customHeight="1">
      <c r="A37" s="297"/>
      <c r="B37" s="218">
        <f>AQ7</f>
        <v>4</v>
      </c>
      <c r="C37" s="216" t="s">
        <v>19</v>
      </c>
      <c r="D37" s="146">
        <f>IF(B36="","",AO7)</f>
        <v>2</v>
      </c>
      <c r="E37" s="146" t="s">
        <v>0</v>
      </c>
      <c r="F37" s="146">
        <f>IF(B36="","",AM7)</f>
        <v>0</v>
      </c>
      <c r="G37" s="216" t="s">
        <v>20</v>
      </c>
      <c r="H37" s="222">
        <f>AK7</f>
        <v>3</v>
      </c>
      <c r="I37" s="220">
        <f>AQ13</f>
        <v>1</v>
      </c>
      <c r="J37" s="216" t="s">
        <v>46</v>
      </c>
      <c r="K37" s="146">
        <f>IF(I36="","",AO13)</f>
        <v>0</v>
      </c>
      <c r="L37" s="146" t="s">
        <v>0</v>
      </c>
      <c r="M37" s="146">
        <f>IF(I36="","",AM13)</f>
        <v>0</v>
      </c>
      <c r="N37" s="216" t="s">
        <v>48</v>
      </c>
      <c r="O37" s="218">
        <f>AK13</f>
        <v>0</v>
      </c>
      <c r="P37" s="220">
        <f>AQ19</f>
        <v>3</v>
      </c>
      <c r="Q37" s="216" t="s">
        <v>19</v>
      </c>
      <c r="R37" s="146">
        <f>IF(P36="","",AO19)</f>
        <v>2</v>
      </c>
      <c r="S37" s="146" t="s">
        <v>0</v>
      </c>
      <c r="T37" s="146">
        <f>IF(P36="","",AM19)</f>
        <v>1</v>
      </c>
      <c r="U37" s="216" t="s">
        <v>20</v>
      </c>
      <c r="V37" s="222">
        <f>AK19</f>
        <v>1</v>
      </c>
      <c r="W37" s="220">
        <f>AQ25</f>
        <v>8</v>
      </c>
      <c r="X37" s="216" t="s">
        <v>19</v>
      </c>
      <c r="Y37" s="146">
        <f>IF(W36="","",AO25)</f>
        <v>3</v>
      </c>
      <c r="Z37" s="146" t="s">
        <v>0</v>
      </c>
      <c r="AA37" s="146">
        <f>IF(W36="","",AM25)</f>
        <v>0</v>
      </c>
      <c r="AB37" s="216" t="s">
        <v>20</v>
      </c>
      <c r="AC37" s="222">
        <f>AK25</f>
        <v>0</v>
      </c>
      <c r="AD37" s="218">
        <f>AQ31</f>
        <v>5</v>
      </c>
      <c r="AE37" s="216" t="s">
        <v>19</v>
      </c>
      <c r="AF37" s="146">
        <f>IF(AD36="","",AO31)</f>
        <v>2</v>
      </c>
      <c r="AG37" s="146" t="s">
        <v>0</v>
      </c>
      <c r="AH37" s="146">
        <f>IF(AD36="","",AM31)</f>
        <v>0</v>
      </c>
      <c r="AI37" s="216" t="s">
        <v>20</v>
      </c>
      <c r="AJ37" s="218">
        <f>AK31</f>
        <v>0</v>
      </c>
      <c r="AK37" s="282"/>
      <c r="AL37" s="283"/>
      <c r="AM37" s="283"/>
      <c r="AN37" s="283"/>
      <c r="AO37" s="283"/>
      <c r="AP37" s="283"/>
      <c r="AQ37" s="328"/>
      <c r="AR37" s="220">
        <f>IF(AT37="","",AT37+AT38)</f>
        <v>2</v>
      </c>
      <c r="AS37" s="216" t="s">
        <v>19</v>
      </c>
      <c r="AT37" s="146">
        <v>1</v>
      </c>
      <c r="AU37" s="146" t="s">
        <v>23</v>
      </c>
      <c r="AV37" s="146">
        <v>0</v>
      </c>
      <c r="AW37" s="216" t="s">
        <v>20</v>
      </c>
      <c r="AX37" s="222">
        <f>IF(AV37="","",AV37+AV38)</f>
        <v>3</v>
      </c>
      <c r="AY37" s="220">
        <f>IF(BA37="","",BA37+BA38)</f>
        <v>3</v>
      </c>
      <c r="AZ37" s="216" t="s">
        <v>19</v>
      </c>
      <c r="BA37" s="146">
        <v>3</v>
      </c>
      <c r="BB37" s="146" t="s">
        <v>23</v>
      </c>
      <c r="BC37" s="146">
        <v>0</v>
      </c>
      <c r="BD37" s="216" t="s">
        <v>20</v>
      </c>
      <c r="BE37" s="222">
        <f>IF(BC37="","",BC37+BC38)</f>
        <v>3</v>
      </c>
      <c r="BF37" s="220">
        <f>IF(BH37="","",BH37+BH38)</f>
        <v>3</v>
      </c>
      <c r="BG37" s="216" t="s">
        <v>19</v>
      </c>
      <c r="BH37" s="146">
        <v>1</v>
      </c>
      <c r="BI37" s="146" t="s">
        <v>23</v>
      </c>
      <c r="BJ37" s="146">
        <v>0</v>
      </c>
      <c r="BK37" s="216" t="s">
        <v>20</v>
      </c>
      <c r="BL37" s="222">
        <f>IF(BJ37="","",BJ37+BJ38)</f>
        <v>0</v>
      </c>
      <c r="BM37" s="220">
        <f>IF(BO37="","",BO37+BO38)</f>
        <v>4</v>
      </c>
      <c r="BN37" s="216" t="s">
        <v>19</v>
      </c>
      <c r="BO37" s="146">
        <v>4</v>
      </c>
      <c r="BP37" s="146" t="s">
        <v>23</v>
      </c>
      <c r="BQ37" s="146">
        <v>0</v>
      </c>
      <c r="BR37" s="216" t="s">
        <v>20</v>
      </c>
      <c r="BS37" s="218">
        <f>IF(BQ37="","",BQ37+BQ38)</f>
        <v>1</v>
      </c>
      <c r="BT37" s="275"/>
      <c r="BU37" s="224"/>
      <c r="BV37" s="243"/>
      <c r="BW37" s="224"/>
      <c r="BX37" s="224"/>
      <c r="BY37" s="224"/>
      <c r="BZ37" s="224"/>
      <c r="CA37" s="224"/>
      <c r="CB37" s="226"/>
      <c r="CC37" s="275"/>
      <c r="CD37" s="224"/>
      <c r="CE37" s="243"/>
      <c r="CF37" s="224"/>
      <c r="CG37" s="224"/>
      <c r="CH37" s="224"/>
      <c r="CI37" s="224"/>
      <c r="CJ37" s="224"/>
      <c r="CK37" s="226"/>
      <c r="CL37" s="243"/>
      <c r="CM37" s="224"/>
      <c r="CN37" s="243"/>
      <c r="CO37" s="224"/>
      <c r="CP37" s="224"/>
      <c r="CQ37" s="224"/>
      <c r="CR37" s="224"/>
      <c r="CS37" s="224"/>
      <c r="CT37" s="226"/>
      <c r="CU37" s="265"/>
      <c r="CV37" s="268"/>
      <c r="CW37" s="268"/>
      <c r="CX37" s="229"/>
      <c r="CY37" s="272"/>
      <c r="CZ37" s="96"/>
      <c r="DA37" s="96"/>
      <c r="DB37" s="96"/>
      <c r="DC37" s="96"/>
      <c r="DD37" s="253"/>
      <c r="DE37" s="255"/>
      <c r="DF37" s="257"/>
      <c r="DG37" s="259"/>
      <c r="DH37" s="261"/>
      <c r="DI37" s="232"/>
      <c r="DJ37" s="96"/>
      <c r="DK37" s="96"/>
      <c r="DL37" s="96"/>
      <c r="DM37" s="96"/>
      <c r="DN37" s="235"/>
    </row>
    <row r="38" spans="1:118" s="74" customFormat="1" ht="21" customHeight="1">
      <c r="A38" s="297"/>
      <c r="B38" s="249"/>
      <c r="C38" s="248"/>
      <c r="D38" s="147">
        <f>IF(B36="","",AO8)</f>
        <v>2</v>
      </c>
      <c r="E38" s="147" t="s">
        <v>0</v>
      </c>
      <c r="F38" s="147">
        <f>IF(B36="","",AM8)</f>
        <v>3</v>
      </c>
      <c r="G38" s="248"/>
      <c r="H38" s="251"/>
      <c r="I38" s="250"/>
      <c r="J38" s="248"/>
      <c r="K38" s="147">
        <f>IF(I36="","",AO14)</f>
        <v>1</v>
      </c>
      <c r="L38" s="147" t="s">
        <v>0</v>
      </c>
      <c r="M38" s="147">
        <f>IF(I36="","",AM14)</f>
        <v>0</v>
      </c>
      <c r="N38" s="248"/>
      <c r="O38" s="249"/>
      <c r="P38" s="250"/>
      <c r="Q38" s="248"/>
      <c r="R38" s="147">
        <f>IF(P36="","",AO20)</f>
        <v>1</v>
      </c>
      <c r="S38" s="147" t="s">
        <v>0</v>
      </c>
      <c r="T38" s="147">
        <f>IF(P36="","",AM20)</f>
        <v>0</v>
      </c>
      <c r="U38" s="248"/>
      <c r="V38" s="251"/>
      <c r="W38" s="250"/>
      <c r="X38" s="248"/>
      <c r="Y38" s="147">
        <f>IF(W36="","",AO26)</f>
        <v>5</v>
      </c>
      <c r="Z38" s="147" t="s">
        <v>0</v>
      </c>
      <c r="AA38" s="147">
        <f>IF(W36="","",AM26)</f>
        <v>0</v>
      </c>
      <c r="AB38" s="248"/>
      <c r="AC38" s="251"/>
      <c r="AD38" s="249"/>
      <c r="AE38" s="248"/>
      <c r="AF38" s="147">
        <f>IF(AD36="","",AO32)</f>
        <v>3</v>
      </c>
      <c r="AG38" s="147" t="s">
        <v>0</v>
      </c>
      <c r="AH38" s="147">
        <f>IF(AD36="","",AM32)</f>
        <v>0</v>
      </c>
      <c r="AI38" s="248"/>
      <c r="AJ38" s="249"/>
      <c r="AK38" s="282"/>
      <c r="AL38" s="283"/>
      <c r="AM38" s="283"/>
      <c r="AN38" s="283"/>
      <c r="AO38" s="283"/>
      <c r="AP38" s="283"/>
      <c r="AQ38" s="328"/>
      <c r="AR38" s="250"/>
      <c r="AS38" s="248"/>
      <c r="AT38" s="147">
        <v>1</v>
      </c>
      <c r="AU38" s="147" t="s">
        <v>23</v>
      </c>
      <c r="AV38" s="147">
        <v>3</v>
      </c>
      <c r="AW38" s="248"/>
      <c r="AX38" s="251"/>
      <c r="AY38" s="250"/>
      <c r="AZ38" s="248"/>
      <c r="BA38" s="147">
        <v>0</v>
      </c>
      <c r="BB38" s="147" t="s">
        <v>23</v>
      </c>
      <c r="BC38" s="147">
        <v>3</v>
      </c>
      <c r="BD38" s="248"/>
      <c r="BE38" s="251"/>
      <c r="BF38" s="250"/>
      <c r="BG38" s="248"/>
      <c r="BH38" s="147">
        <v>2</v>
      </c>
      <c r="BI38" s="147" t="s">
        <v>23</v>
      </c>
      <c r="BJ38" s="146">
        <v>0</v>
      </c>
      <c r="BK38" s="248"/>
      <c r="BL38" s="251"/>
      <c r="BM38" s="250"/>
      <c r="BN38" s="248"/>
      <c r="BO38" s="147">
        <v>0</v>
      </c>
      <c r="BP38" s="147" t="s">
        <v>23</v>
      </c>
      <c r="BQ38" s="147">
        <v>1</v>
      </c>
      <c r="BR38" s="248"/>
      <c r="BS38" s="249"/>
      <c r="BT38" s="275"/>
      <c r="BU38" s="224"/>
      <c r="BV38" s="243"/>
      <c r="BW38" s="224"/>
      <c r="BX38" s="224"/>
      <c r="BY38" s="224"/>
      <c r="BZ38" s="224"/>
      <c r="CA38" s="224"/>
      <c r="CB38" s="226"/>
      <c r="CC38" s="275"/>
      <c r="CD38" s="224"/>
      <c r="CE38" s="243"/>
      <c r="CF38" s="224"/>
      <c r="CG38" s="224"/>
      <c r="CH38" s="224"/>
      <c r="CI38" s="224"/>
      <c r="CJ38" s="224"/>
      <c r="CK38" s="226"/>
      <c r="CL38" s="243"/>
      <c r="CM38" s="224"/>
      <c r="CN38" s="243"/>
      <c r="CO38" s="224"/>
      <c r="CP38" s="224"/>
      <c r="CQ38" s="224"/>
      <c r="CR38" s="224"/>
      <c r="CS38" s="224"/>
      <c r="CT38" s="226"/>
      <c r="CU38" s="266"/>
      <c r="CV38" s="269"/>
      <c r="CW38" s="269"/>
      <c r="CX38" s="270"/>
      <c r="CY38" s="273"/>
      <c r="CZ38" s="96"/>
      <c r="DA38" s="96"/>
      <c r="DB38" s="96"/>
      <c r="DC38" s="96"/>
      <c r="DD38" s="254"/>
      <c r="DE38" s="255"/>
      <c r="DF38" s="257"/>
      <c r="DG38" s="259"/>
      <c r="DH38" s="261"/>
      <c r="DI38" s="232"/>
      <c r="DJ38" s="96"/>
      <c r="DK38" s="96"/>
      <c r="DL38" s="96"/>
      <c r="DM38" s="96"/>
      <c r="DN38" s="235"/>
    </row>
    <row r="39" spans="1:118" s="74" customFormat="1" ht="21" customHeight="1">
      <c r="A39" s="297"/>
      <c r="B39" s="290" t="str">
        <f>IF(AK9="●","○",IF(AK9="○","●",IF(AK9="△","△","")))</f>
        <v>○</v>
      </c>
      <c r="C39" s="290"/>
      <c r="D39" s="290"/>
      <c r="E39" s="290"/>
      <c r="F39" s="290"/>
      <c r="G39" s="290"/>
      <c r="H39" s="291"/>
      <c r="I39" s="245" t="str">
        <f>IF(AK15="●","○",IF(AK15="○","●",IF(AK15="△","△","")))</f>
        <v>○</v>
      </c>
      <c r="J39" s="246"/>
      <c r="K39" s="246"/>
      <c r="L39" s="246"/>
      <c r="M39" s="246"/>
      <c r="N39" s="246"/>
      <c r="O39" s="246"/>
      <c r="P39" s="292" t="str">
        <f>IF(AK21="●","○",IF(AK21="○","●",IF(AK21="△","△","")))</f>
        <v>○</v>
      </c>
      <c r="Q39" s="290"/>
      <c r="R39" s="290"/>
      <c r="S39" s="290"/>
      <c r="T39" s="290"/>
      <c r="U39" s="290"/>
      <c r="V39" s="291"/>
      <c r="W39" s="245" t="str">
        <f>IF(AK27="●","○",IF(AK27="○","●",IF(AK27="△","△","")))</f>
        <v>○</v>
      </c>
      <c r="X39" s="246"/>
      <c r="Y39" s="246"/>
      <c r="Z39" s="246"/>
      <c r="AA39" s="246"/>
      <c r="AB39" s="246"/>
      <c r="AC39" s="247"/>
      <c r="AD39" s="245" t="str">
        <f>IF(AK33="●","○",IF(AK33="○","●",IF(AK33="△","△","")))</f>
        <v>○</v>
      </c>
      <c r="AE39" s="246"/>
      <c r="AF39" s="246"/>
      <c r="AG39" s="246"/>
      <c r="AH39" s="246"/>
      <c r="AI39" s="246"/>
      <c r="AJ39" s="247"/>
      <c r="AK39" s="282"/>
      <c r="AL39" s="283"/>
      <c r="AM39" s="283"/>
      <c r="AN39" s="283"/>
      <c r="AO39" s="283"/>
      <c r="AP39" s="283"/>
      <c r="AQ39" s="328"/>
      <c r="AR39" s="245" t="str">
        <f>IF(AT40="","",IF(AR40&gt;AX40,"○",IF(AR40&lt;AX40,"●","△")))</f>
        <v>○</v>
      </c>
      <c r="AS39" s="246"/>
      <c r="AT39" s="246"/>
      <c r="AU39" s="246"/>
      <c r="AV39" s="246"/>
      <c r="AW39" s="246"/>
      <c r="AX39" s="247"/>
      <c r="AY39" s="245" t="str">
        <f>IF(BA40="","",IF(AY40&gt;BE40,"○",IF(AY40&lt;BE40,"●","△")))</f>
        <v>○</v>
      </c>
      <c r="AZ39" s="246"/>
      <c r="BA39" s="246"/>
      <c r="BB39" s="246"/>
      <c r="BC39" s="246"/>
      <c r="BD39" s="246"/>
      <c r="BE39" s="247"/>
      <c r="BF39" s="245" t="str">
        <f>IF(BH40="","",IF(BF40&gt;BL40,"○",IF(BF40&lt;BL40,"●","△")))</f>
        <v>●</v>
      </c>
      <c r="BG39" s="246"/>
      <c r="BH39" s="246"/>
      <c r="BI39" s="246"/>
      <c r="BJ39" s="246"/>
      <c r="BK39" s="246"/>
      <c r="BL39" s="247"/>
      <c r="BM39" s="245" t="str">
        <f>IF(BO40="","",IF(BM40&gt;BS40,"○",IF(BM40&lt;BS40,"●","△")))</f>
        <v>△</v>
      </c>
      <c r="BN39" s="246"/>
      <c r="BO39" s="246"/>
      <c r="BP39" s="246"/>
      <c r="BQ39" s="246"/>
      <c r="BR39" s="246"/>
      <c r="BS39" s="246"/>
      <c r="BT39" s="275">
        <f>IF(B39="○",3,IF(B39="△",1,0))</f>
        <v>3</v>
      </c>
      <c r="BU39" s="224">
        <f>IF(I39="○",3,IF(I39="△",1,0))</f>
        <v>3</v>
      </c>
      <c r="BV39" s="243">
        <f>IF(P39="○",3,IF(P39="△",1,0))</f>
        <v>3</v>
      </c>
      <c r="BW39" s="224">
        <f>IF(W39="○",3,IF(W39="△",1,0))</f>
        <v>3</v>
      </c>
      <c r="BX39" s="224">
        <f>IF(AD39="○",3,IF(AD39="△",1,0))</f>
        <v>3</v>
      </c>
      <c r="BY39" s="224">
        <f>IF(AR39="○",3,IF(AR39="△",1,0))</f>
        <v>3</v>
      </c>
      <c r="BZ39" s="224">
        <f>IF(AY39="○",3,IF(AY39="△",1,0))</f>
        <v>3</v>
      </c>
      <c r="CA39" s="224">
        <f>IF(BF39="○",3,IF(BF39="△",1,0))</f>
        <v>0</v>
      </c>
      <c r="CB39" s="226">
        <f>IF(BM39="○",3,IF(BM39="△",1,0))</f>
        <v>1</v>
      </c>
      <c r="CC39" s="275">
        <f>B40</f>
        <v>9</v>
      </c>
      <c r="CD39" s="224">
        <f>I40</f>
        <v>7</v>
      </c>
      <c r="CE39" s="243">
        <f>P40</f>
        <v>1</v>
      </c>
      <c r="CF39" s="224">
        <f>W40</f>
        <v>2</v>
      </c>
      <c r="CG39" s="224">
        <f>AD40</f>
        <v>13</v>
      </c>
      <c r="CH39" s="224">
        <f>AR40</f>
        <v>5</v>
      </c>
      <c r="CI39" s="224">
        <f>AY40</f>
        <v>6</v>
      </c>
      <c r="CJ39" s="224">
        <f>BF40</f>
        <v>1</v>
      </c>
      <c r="CK39" s="226">
        <f>BM40</f>
        <v>3</v>
      </c>
      <c r="CL39" s="243">
        <f>H40</f>
        <v>2</v>
      </c>
      <c r="CM39" s="224">
        <f>O40</f>
        <v>0</v>
      </c>
      <c r="CN39" s="243">
        <f>V40</f>
        <v>0</v>
      </c>
      <c r="CO39" s="224">
        <f>AC40</f>
        <v>1</v>
      </c>
      <c r="CP39" s="224">
        <f>AJ40</f>
        <v>1</v>
      </c>
      <c r="CQ39" s="224">
        <f>AX40</f>
        <v>2</v>
      </c>
      <c r="CR39" s="224">
        <f>BE40</f>
        <v>1</v>
      </c>
      <c r="CS39" s="224">
        <f>BL40</f>
        <v>2</v>
      </c>
      <c r="CT39" s="226">
        <f>BS40</f>
        <v>3</v>
      </c>
      <c r="CU39" s="237">
        <f t="shared" si="3"/>
        <v>22</v>
      </c>
      <c r="CV39" s="240">
        <f>SUM(CC39:CK41)</f>
        <v>47</v>
      </c>
      <c r="CW39" s="240">
        <f>SUM(CL39:CT41)</f>
        <v>12</v>
      </c>
      <c r="CX39" s="228" t="str">
        <f>IF(CV39&gt;CW39,"+",IF(CV39&lt;CW39,"-","±"))</f>
        <v>+</v>
      </c>
      <c r="CY39" s="231">
        <f>ABS(CV39-CW39)</f>
        <v>35</v>
      </c>
      <c r="CZ39" s="96"/>
      <c r="DA39" s="96"/>
      <c r="DB39" s="96"/>
      <c r="DC39" s="96"/>
      <c r="DD39" s="234">
        <f>IF(DA34=0,"",RANK(DC29,DC24:DC33))</f>
        <v>1</v>
      </c>
      <c r="DE39" s="255"/>
      <c r="DF39" s="257"/>
      <c r="DG39" s="259"/>
      <c r="DH39" s="261" t="str">
        <f>IF(DF39&gt;DG39,"+",IF(DF39&lt;DG39,"-","±"))</f>
        <v>±</v>
      </c>
      <c r="DI39" s="232"/>
      <c r="DJ39" s="96"/>
      <c r="DK39" s="96"/>
      <c r="DL39" s="96"/>
      <c r="DM39" s="96"/>
      <c r="DN39" s="235"/>
    </row>
    <row r="40" spans="1:118" s="75" customFormat="1" ht="21" customHeight="1">
      <c r="A40" s="297"/>
      <c r="B40" s="218">
        <f>AQ10</f>
        <v>9</v>
      </c>
      <c r="C40" s="216" t="s">
        <v>19</v>
      </c>
      <c r="D40" s="146">
        <f>IF(B39="","",AO10)</f>
        <v>4</v>
      </c>
      <c r="E40" s="146" t="s">
        <v>0</v>
      </c>
      <c r="F40" s="146">
        <f>IF(B39="","",AM10)</f>
        <v>0</v>
      </c>
      <c r="G40" s="216" t="s">
        <v>20</v>
      </c>
      <c r="H40" s="222">
        <f>AK10</f>
        <v>2</v>
      </c>
      <c r="I40" s="220">
        <f>AQ16</f>
        <v>7</v>
      </c>
      <c r="J40" s="216" t="s">
        <v>19</v>
      </c>
      <c r="K40" s="146">
        <f>IF(I39="","",AO16)</f>
        <v>4</v>
      </c>
      <c r="L40" s="146" t="s">
        <v>0</v>
      </c>
      <c r="M40" s="146">
        <f>IF(I39="","",AM16)</f>
        <v>0</v>
      </c>
      <c r="N40" s="216" t="s">
        <v>20</v>
      </c>
      <c r="O40" s="222">
        <f>AK16</f>
        <v>0</v>
      </c>
      <c r="P40" s="220">
        <f>AQ22</f>
        <v>1</v>
      </c>
      <c r="Q40" s="216" t="s">
        <v>19</v>
      </c>
      <c r="R40" s="146">
        <f>IF(P39="","",AO22)</f>
        <v>1</v>
      </c>
      <c r="S40" s="146" t="s">
        <v>0</v>
      </c>
      <c r="T40" s="146">
        <f>IF(P39="","",AM22)</f>
        <v>0</v>
      </c>
      <c r="U40" s="216" t="s">
        <v>20</v>
      </c>
      <c r="V40" s="222">
        <f>AK22</f>
        <v>0</v>
      </c>
      <c r="W40" s="220">
        <f>AQ28</f>
        <v>2</v>
      </c>
      <c r="X40" s="216" t="s">
        <v>19</v>
      </c>
      <c r="Y40" s="146">
        <f>IF(W39="","",AO28)</f>
        <v>1</v>
      </c>
      <c r="Z40" s="146" t="s">
        <v>0</v>
      </c>
      <c r="AA40" s="146">
        <f>IF(W39="","",AM28)</f>
        <v>0</v>
      </c>
      <c r="AB40" s="216" t="s">
        <v>20</v>
      </c>
      <c r="AC40" s="218">
        <f>AK28</f>
        <v>1</v>
      </c>
      <c r="AD40" s="220">
        <f>AQ34</f>
        <v>13</v>
      </c>
      <c r="AE40" s="216" t="s">
        <v>19</v>
      </c>
      <c r="AF40" s="146">
        <f>IF(AD39="","",AO34)</f>
        <v>5</v>
      </c>
      <c r="AG40" s="146" t="s">
        <v>0</v>
      </c>
      <c r="AH40" s="146">
        <f>IF(AD39="","",AM34)</f>
        <v>0</v>
      </c>
      <c r="AI40" s="216" t="s">
        <v>20</v>
      </c>
      <c r="AJ40" s="218">
        <f>AK34</f>
        <v>1</v>
      </c>
      <c r="AK40" s="282"/>
      <c r="AL40" s="283"/>
      <c r="AM40" s="283"/>
      <c r="AN40" s="283"/>
      <c r="AO40" s="283"/>
      <c r="AP40" s="283"/>
      <c r="AQ40" s="328"/>
      <c r="AR40" s="220">
        <f>IF(AT40="","",AT40+AT41)</f>
        <v>5</v>
      </c>
      <c r="AS40" s="216" t="s">
        <v>19</v>
      </c>
      <c r="AT40" s="146">
        <v>2</v>
      </c>
      <c r="AU40" s="146" t="s">
        <v>23</v>
      </c>
      <c r="AV40" s="146">
        <v>1</v>
      </c>
      <c r="AW40" s="216" t="s">
        <v>20</v>
      </c>
      <c r="AX40" s="218">
        <f>IF(AV40="","",AV40+AV41)</f>
        <v>2</v>
      </c>
      <c r="AY40" s="220">
        <f>IF(BA40="","",BA40+BA41)</f>
        <v>6</v>
      </c>
      <c r="AZ40" s="216" t="s">
        <v>19</v>
      </c>
      <c r="BA40" s="146">
        <v>2</v>
      </c>
      <c r="BB40" s="146" t="s">
        <v>23</v>
      </c>
      <c r="BC40" s="146">
        <v>1</v>
      </c>
      <c r="BD40" s="216" t="s">
        <v>20</v>
      </c>
      <c r="BE40" s="218">
        <f>IF(BC40="","",BC40+BC41)</f>
        <v>1</v>
      </c>
      <c r="BF40" s="220">
        <f>IF(BH40="","",BH40+BH41)</f>
        <v>1</v>
      </c>
      <c r="BG40" s="216" t="s">
        <v>19</v>
      </c>
      <c r="BH40" s="146">
        <v>1</v>
      </c>
      <c r="BI40" s="146" t="s">
        <v>23</v>
      </c>
      <c r="BJ40" s="146">
        <v>2</v>
      </c>
      <c r="BK40" s="216" t="s">
        <v>20</v>
      </c>
      <c r="BL40" s="218">
        <f>IF(BJ40="","",BJ40+BJ41)</f>
        <v>2</v>
      </c>
      <c r="BM40" s="220">
        <f>IF(BO40="","",BO40+BO41)</f>
        <v>3</v>
      </c>
      <c r="BN40" s="216" t="s">
        <v>19</v>
      </c>
      <c r="BO40" s="146">
        <v>2</v>
      </c>
      <c r="BP40" s="146" t="s">
        <v>23</v>
      </c>
      <c r="BQ40" s="146">
        <v>2</v>
      </c>
      <c r="BR40" s="216" t="s">
        <v>20</v>
      </c>
      <c r="BS40" s="218">
        <f>IF(BQ40="","",BQ40+BQ41)</f>
        <v>3</v>
      </c>
      <c r="BT40" s="275"/>
      <c r="BU40" s="224"/>
      <c r="BV40" s="243"/>
      <c r="BW40" s="224"/>
      <c r="BX40" s="224"/>
      <c r="BY40" s="224"/>
      <c r="BZ40" s="224"/>
      <c r="CA40" s="224"/>
      <c r="CB40" s="226"/>
      <c r="CC40" s="275"/>
      <c r="CD40" s="224"/>
      <c r="CE40" s="243"/>
      <c r="CF40" s="224"/>
      <c r="CG40" s="224"/>
      <c r="CH40" s="224"/>
      <c r="CI40" s="224"/>
      <c r="CJ40" s="224"/>
      <c r="CK40" s="226"/>
      <c r="CL40" s="243"/>
      <c r="CM40" s="224"/>
      <c r="CN40" s="243"/>
      <c r="CO40" s="224"/>
      <c r="CP40" s="224"/>
      <c r="CQ40" s="224"/>
      <c r="CR40" s="224"/>
      <c r="CS40" s="224"/>
      <c r="CT40" s="226"/>
      <c r="CU40" s="238"/>
      <c r="CV40" s="241"/>
      <c r="CW40" s="241"/>
      <c r="CX40" s="229"/>
      <c r="CY40" s="232"/>
      <c r="CZ40" s="96"/>
      <c r="DA40" s="96"/>
      <c r="DB40" s="96"/>
      <c r="DC40" s="96"/>
      <c r="DD40" s="235"/>
      <c r="DE40" s="255"/>
      <c r="DF40" s="257"/>
      <c r="DG40" s="259"/>
      <c r="DH40" s="261"/>
      <c r="DI40" s="232"/>
      <c r="DJ40" s="96"/>
      <c r="DK40" s="96"/>
      <c r="DL40" s="96"/>
      <c r="DM40" s="96"/>
      <c r="DN40" s="235"/>
    </row>
    <row r="41" spans="1:118" s="75" customFormat="1" ht="21" customHeight="1">
      <c r="A41" s="333"/>
      <c r="B41" s="249"/>
      <c r="C41" s="248"/>
      <c r="D41" s="147">
        <f>IF(B39="","",AO11)</f>
        <v>5</v>
      </c>
      <c r="E41" s="147" t="s">
        <v>0</v>
      </c>
      <c r="F41" s="147">
        <f>IF(B39="","",AM11)</f>
        <v>2</v>
      </c>
      <c r="G41" s="248"/>
      <c r="H41" s="251"/>
      <c r="I41" s="303"/>
      <c r="J41" s="299"/>
      <c r="K41" s="148">
        <f>IF(I39="","",AO17)</f>
        <v>3</v>
      </c>
      <c r="L41" s="148" t="s">
        <v>0</v>
      </c>
      <c r="M41" s="148">
        <f>IF(I39="","",AM17)</f>
        <v>0</v>
      </c>
      <c r="N41" s="299"/>
      <c r="O41" s="304"/>
      <c r="P41" s="250"/>
      <c r="Q41" s="248"/>
      <c r="R41" s="147">
        <f>IF(P39="","",AO23)</f>
        <v>0</v>
      </c>
      <c r="S41" s="147" t="s">
        <v>0</v>
      </c>
      <c r="T41" s="147">
        <f>IF(P39="","",AM23)</f>
        <v>0</v>
      </c>
      <c r="U41" s="248"/>
      <c r="V41" s="251"/>
      <c r="W41" s="250"/>
      <c r="X41" s="248"/>
      <c r="Y41" s="147">
        <f>IF(W39="","",AO29)</f>
        <v>1</v>
      </c>
      <c r="Z41" s="147" t="s">
        <v>0</v>
      </c>
      <c r="AA41" s="147">
        <f>IF(W39="","",AM29)</f>
        <v>1</v>
      </c>
      <c r="AB41" s="248"/>
      <c r="AC41" s="249"/>
      <c r="AD41" s="250"/>
      <c r="AE41" s="248"/>
      <c r="AF41" s="147">
        <f>IF(AD39="","",AO35)</f>
        <v>8</v>
      </c>
      <c r="AG41" s="147" t="s">
        <v>0</v>
      </c>
      <c r="AH41" s="147">
        <f>IF(AD39="","",AM35)</f>
        <v>1</v>
      </c>
      <c r="AI41" s="248"/>
      <c r="AJ41" s="249"/>
      <c r="AK41" s="329"/>
      <c r="AL41" s="330"/>
      <c r="AM41" s="330"/>
      <c r="AN41" s="330"/>
      <c r="AO41" s="330"/>
      <c r="AP41" s="330"/>
      <c r="AQ41" s="331"/>
      <c r="AR41" s="250"/>
      <c r="AS41" s="248"/>
      <c r="AT41" s="147">
        <v>3</v>
      </c>
      <c r="AU41" s="147" t="s">
        <v>23</v>
      </c>
      <c r="AV41" s="147">
        <v>1</v>
      </c>
      <c r="AW41" s="248"/>
      <c r="AX41" s="249"/>
      <c r="AY41" s="250"/>
      <c r="AZ41" s="248"/>
      <c r="BA41" s="147">
        <v>4</v>
      </c>
      <c r="BB41" s="147" t="s">
        <v>23</v>
      </c>
      <c r="BC41" s="147">
        <v>0</v>
      </c>
      <c r="BD41" s="248"/>
      <c r="BE41" s="249"/>
      <c r="BF41" s="250"/>
      <c r="BG41" s="248"/>
      <c r="BH41" s="147">
        <v>0</v>
      </c>
      <c r="BI41" s="147" t="s">
        <v>23</v>
      </c>
      <c r="BJ41" s="147">
        <v>0</v>
      </c>
      <c r="BK41" s="248"/>
      <c r="BL41" s="249"/>
      <c r="BM41" s="250"/>
      <c r="BN41" s="248"/>
      <c r="BO41" s="147">
        <v>1</v>
      </c>
      <c r="BP41" s="147" t="s">
        <v>23</v>
      </c>
      <c r="BQ41" s="147">
        <v>1</v>
      </c>
      <c r="BR41" s="248"/>
      <c r="BS41" s="249"/>
      <c r="BT41" s="337"/>
      <c r="BU41" s="334"/>
      <c r="BV41" s="336"/>
      <c r="BW41" s="334"/>
      <c r="BX41" s="334"/>
      <c r="BY41" s="334"/>
      <c r="BZ41" s="334"/>
      <c r="CA41" s="334"/>
      <c r="CB41" s="335"/>
      <c r="CC41" s="337"/>
      <c r="CD41" s="334"/>
      <c r="CE41" s="336"/>
      <c r="CF41" s="334"/>
      <c r="CG41" s="334"/>
      <c r="CH41" s="334"/>
      <c r="CI41" s="334"/>
      <c r="CJ41" s="334"/>
      <c r="CK41" s="335"/>
      <c r="CL41" s="336"/>
      <c r="CM41" s="334"/>
      <c r="CN41" s="336"/>
      <c r="CO41" s="334"/>
      <c r="CP41" s="334"/>
      <c r="CQ41" s="334"/>
      <c r="CR41" s="334"/>
      <c r="CS41" s="334"/>
      <c r="CT41" s="335"/>
      <c r="CU41" s="264"/>
      <c r="CV41" s="267"/>
      <c r="CW41" s="267"/>
      <c r="CX41" s="305"/>
      <c r="CY41" s="271"/>
      <c r="CZ41" s="96"/>
      <c r="DA41" s="96"/>
      <c r="DB41" s="96"/>
      <c r="DC41" s="96"/>
      <c r="DD41" s="252"/>
      <c r="DE41" s="255"/>
      <c r="DF41" s="257"/>
      <c r="DG41" s="259"/>
      <c r="DH41" s="261"/>
      <c r="DI41" s="232"/>
      <c r="DJ41" s="96"/>
      <c r="DK41" s="96"/>
      <c r="DL41" s="96"/>
      <c r="DM41" s="96"/>
      <c r="DN41" s="235"/>
    </row>
    <row r="42" spans="1:118" s="75" customFormat="1" ht="21" customHeight="1">
      <c r="A42" s="332" t="str">
        <f>IF(AR3="","",AR3)</f>
        <v>徳島ＦＣリベリモ</v>
      </c>
      <c r="B42" s="288" t="str">
        <f>IF(AR6="●","○",IF(AR6="○","●",IF(AR6="△","△","")))</f>
        <v>●</v>
      </c>
      <c r="C42" s="288"/>
      <c r="D42" s="288"/>
      <c r="E42" s="288"/>
      <c r="F42" s="288"/>
      <c r="G42" s="288"/>
      <c r="H42" s="289"/>
      <c r="I42" s="322" t="str">
        <f>IF(AR12="●","○",IF(AR12="○","●",IF(AR12="△","△","")))</f>
        <v>●</v>
      </c>
      <c r="J42" s="288"/>
      <c r="K42" s="288"/>
      <c r="L42" s="288"/>
      <c r="M42" s="288"/>
      <c r="N42" s="288"/>
      <c r="O42" s="289"/>
      <c r="P42" s="322" t="str">
        <f>IF(AR18="●","○",IF(AR18="○","●",IF(AR18="△","△","")))</f>
        <v>△</v>
      </c>
      <c r="Q42" s="288"/>
      <c r="R42" s="288"/>
      <c r="S42" s="288"/>
      <c r="T42" s="288"/>
      <c r="U42" s="288"/>
      <c r="V42" s="289"/>
      <c r="W42" s="322" t="str">
        <f>IF(AR24="●","○",IF(AR24="○","●",IF(AR24="△","△","")))</f>
        <v>○</v>
      </c>
      <c r="X42" s="288"/>
      <c r="Y42" s="288"/>
      <c r="Z42" s="288"/>
      <c r="AA42" s="288"/>
      <c r="AB42" s="288"/>
      <c r="AC42" s="289"/>
      <c r="AD42" s="322" t="str">
        <f>IF(AR30="●","○",IF(AR30="○","●",IF(AR30="△","△","")))</f>
        <v>○</v>
      </c>
      <c r="AE42" s="288"/>
      <c r="AF42" s="288"/>
      <c r="AG42" s="288"/>
      <c r="AH42" s="288"/>
      <c r="AI42" s="288"/>
      <c r="AJ42" s="289"/>
      <c r="AK42" s="322" t="str">
        <f>IF(AR36="●","○",IF(AR36="○","●",IF(AR36="△","△","")))</f>
        <v>○</v>
      </c>
      <c r="AL42" s="288"/>
      <c r="AM42" s="288"/>
      <c r="AN42" s="288"/>
      <c r="AO42" s="288"/>
      <c r="AP42" s="288"/>
      <c r="AQ42" s="289"/>
      <c r="AR42" s="325"/>
      <c r="AS42" s="326"/>
      <c r="AT42" s="326"/>
      <c r="AU42" s="326"/>
      <c r="AV42" s="326"/>
      <c r="AW42" s="326"/>
      <c r="AX42" s="327"/>
      <c r="AY42" s="322" t="str">
        <f>IF(BA43="","",IF(AY43&gt;BE43,"○",IF(AY43&lt;BE43,"●","△")))</f>
        <v>○</v>
      </c>
      <c r="AZ42" s="288"/>
      <c r="BA42" s="288"/>
      <c r="BB42" s="288"/>
      <c r="BC42" s="288"/>
      <c r="BD42" s="288"/>
      <c r="BE42" s="289"/>
      <c r="BF42" s="322" t="str">
        <f>IF(BH43="","",IF(BF43&gt;BL43,"○",IF(BF43&lt;BL43,"●","△")))</f>
        <v>○</v>
      </c>
      <c r="BG42" s="288"/>
      <c r="BH42" s="288"/>
      <c r="BI42" s="288"/>
      <c r="BJ42" s="288"/>
      <c r="BK42" s="288"/>
      <c r="BL42" s="289"/>
      <c r="BM42" s="322" t="str">
        <f>IF(BO43="","",IF(BM43&gt;BS43,"○",IF(BM43&lt;BS43,"●","△")))</f>
        <v>●</v>
      </c>
      <c r="BN42" s="288"/>
      <c r="BO42" s="288"/>
      <c r="BP42" s="288"/>
      <c r="BQ42" s="288"/>
      <c r="BR42" s="288"/>
      <c r="BS42" s="288"/>
      <c r="BT42" s="321">
        <f>IF(B42="○",3,IF(B42="△",1,0))</f>
        <v>0</v>
      </c>
      <c r="BU42" s="318">
        <f>IF(I42="○",3,IF(I42="△",1,0))</f>
        <v>0</v>
      </c>
      <c r="BV42" s="320">
        <f>IF(P42="○",3,IF(P42="△",1,0))</f>
        <v>1</v>
      </c>
      <c r="BW42" s="318">
        <f>IF(W42="○",3,IF(W42="△",1,0))</f>
        <v>3</v>
      </c>
      <c r="BX42" s="318">
        <f>IF(AD42="○",3,IF(AD42="△",1,0))</f>
        <v>3</v>
      </c>
      <c r="BY42" s="318">
        <f>IF(AK42="○",3,IF(AK42="△",1,0))</f>
        <v>3</v>
      </c>
      <c r="BZ42" s="318">
        <f>IF(AY42="○",3,IF(AY42="△",1,0))</f>
        <v>3</v>
      </c>
      <c r="CA42" s="318">
        <f>IF(BF42="○",3,IF(BF42="△",1,0))</f>
        <v>3</v>
      </c>
      <c r="CB42" s="319">
        <f>IF(BM42="○",3,IF(BM42="△",1,0))</f>
        <v>0</v>
      </c>
      <c r="CC42" s="321">
        <f>B43</f>
        <v>1</v>
      </c>
      <c r="CD42" s="318">
        <f>I43</f>
        <v>0</v>
      </c>
      <c r="CE42" s="320">
        <f>P43</f>
        <v>2</v>
      </c>
      <c r="CF42" s="318">
        <f>W43</f>
        <v>4</v>
      </c>
      <c r="CG42" s="318">
        <f>AD43</f>
        <v>17</v>
      </c>
      <c r="CH42" s="318">
        <f>AK43</f>
        <v>3</v>
      </c>
      <c r="CI42" s="318">
        <f>AY43</f>
        <v>3</v>
      </c>
      <c r="CJ42" s="318">
        <f>BF43</f>
        <v>9</v>
      </c>
      <c r="CK42" s="319">
        <f>BM43</f>
        <v>0</v>
      </c>
      <c r="CL42" s="320">
        <f>H43</f>
        <v>2</v>
      </c>
      <c r="CM42" s="318">
        <f>O43</f>
        <v>5</v>
      </c>
      <c r="CN42" s="320">
        <f>V43</f>
        <v>2</v>
      </c>
      <c r="CO42" s="318">
        <f>AC43</f>
        <v>1</v>
      </c>
      <c r="CP42" s="318">
        <f>AJ43</f>
        <v>0</v>
      </c>
      <c r="CQ42" s="318">
        <f>AQ43</f>
        <v>2</v>
      </c>
      <c r="CR42" s="318">
        <f>BE43</f>
        <v>1</v>
      </c>
      <c r="CS42" s="318">
        <f>BL43</f>
        <v>1</v>
      </c>
      <c r="CT42" s="319">
        <f>BS43</f>
        <v>1</v>
      </c>
      <c r="CU42" s="238">
        <f t="shared" si="3"/>
        <v>16</v>
      </c>
      <c r="CV42" s="341">
        <f>SUM(CC42:CK44)</f>
        <v>39</v>
      </c>
      <c r="CW42" s="341">
        <f>SUM(CL42:CT44)</f>
        <v>15</v>
      </c>
      <c r="CX42" s="313" t="str">
        <f>IF(CV42&gt;CW42,"+",IF(CV42&lt;CW42,"-","±"))</f>
        <v>+</v>
      </c>
      <c r="CY42" s="311">
        <f>ABS(CV42-CW42)</f>
        <v>24</v>
      </c>
      <c r="CZ42" s="96"/>
      <c r="DA42" s="96"/>
      <c r="DB42" s="96"/>
      <c r="DC42" s="96"/>
      <c r="DD42" s="312">
        <f>IF(DA18=0,"",RANK(DC14,DC8:DC17))</f>
        <v>5</v>
      </c>
      <c r="DE42" s="314">
        <f>CU42+CU45</f>
        <v>28</v>
      </c>
      <c r="DF42" s="316">
        <f>CV42+CV45</f>
        <v>53</v>
      </c>
      <c r="DG42" s="307">
        <f>CW42+CW45</f>
        <v>27</v>
      </c>
      <c r="DH42" s="309" t="str">
        <f>IF(DF42&gt;DG42,"+",IF(DF42&lt;DG42,"-","±"))</f>
        <v>+</v>
      </c>
      <c r="DI42" s="311">
        <f>ABS(DF42-DG42)</f>
        <v>26</v>
      </c>
      <c r="DJ42" s="96"/>
      <c r="DK42" s="96"/>
      <c r="DL42" s="96"/>
      <c r="DM42" s="96"/>
      <c r="DN42" s="312">
        <f>IF(DK18=0,"",RANK(DM14,$DM$8:$DM$17))</f>
        <v>5</v>
      </c>
    </row>
    <row r="43" spans="1:118" s="75" customFormat="1" ht="21" customHeight="1">
      <c r="A43" s="297"/>
      <c r="B43" s="218">
        <f>AX7</f>
        <v>1</v>
      </c>
      <c r="C43" s="216" t="s">
        <v>19</v>
      </c>
      <c r="D43" s="146">
        <f>IF(B42="","",AV7)</f>
        <v>1</v>
      </c>
      <c r="E43" s="146" t="s">
        <v>0</v>
      </c>
      <c r="F43" s="146">
        <f>IF(B42="","",AT7)</f>
        <v>1</v>
      </c>
      <c r="G43" s="216" t="s">
        <v>20</v>
      </c>
      <c r="H43" s="222">
        <f>AR7</f>
        <v>2</v>
      </c>
      <c r="I43" s="220">
        <f>AX13</f>
        <v>0</v>
      </c>
      <c r="J43" s="216" t="s">
        <v>19</v>
      </c>
      <c r="K43" s="146">
        <f>IF(I42="","",AV13)</f>
        <v>0</v>
      </c>
      <c r="L43" s="146" t="s">
        <v>0</v>
      </c>
      <c r="M43" s="146">
        <f>IF(I42="","",AT13)</f>
        <v>2</v>
      </c>
      <c r="N43" s="216" t="s">
        <v>20</v>
      </c>
      <c r="O43" s="222">
        <f>AR13</f>
        <v>5</v>
      </c>
      <c r="P43" s="220">
        <f>AX19</f>
        <v>2</v>
      </c>
      <c r="Q43" s="216" t="s">
        <v>19</v>
      </c>
      <c r="R43" s="146">
        <f>IF(P42="","",AV19)</f>
        <v>0</v>
      </c>
      <c r="S43" s="146" t="s">
        <v>0</v>
      </c>
      <c r="T43" s="146">
        <f>IF(P42="","",AT19)</f>
        <v>2</v>
      </c>
      <c r="U43" s="216" t="s">
        <v>20</v>
      </c>
      <c r="V43" s="222">
        <f>AR19</f>
        <v>2</v>
      </c>
      <c r="W43" s="220">
        <f>AX25</f>
        <v>4</v>
      </c>
      <c r="X43" s="216" t="s">
        <v>19</v>
      </c>
      <c r="Y43" s="146">
        <f>IF(W42="","",AV25)</f>
        <v>3</v>
      </c>
      <c r="Z43" s="146" t="s">
        <v>0</v>
      </c>
      <c r="AA43" s="146">
        <f>IF(W42="","",AT25)</f>
        <v>0</v>
      </c>
      <c r="AB43" s="216" t="s">
        <v>20</v>
      </c>
      <c r="AC43" s="222">
        <f>AR25</f>
        <v>1</v>
      </c>
      <c r="AD43" s="220">
        <f>AX31</f>
        <v>17</v>
      </c>
      <c r="AE43" s="216" t="s">
        <v>19</v>
      </c>
      <c r="AF43" s="146">
        <f>IF(AD42="","",AV31)</f>
        <v>7</v>
      </c>
      <c r="AG43" s="146" t="s">
        <v>0</v>
      </c>
      <c r="AH43" s="146">
        <f>IF(AD42="","",AT31)</f>
        <v>0</v>
      </c>
      <c r="AI43" s="216" t="s">
        <v>20</v>
      </c>
      <c r="AJ43" s="222">
        <f>AR31</f>
        <v>0</v>
      </c>
      <c r="AK43" s="220">
        <f>AX37</f>
        <v>3</v>
      </c>
      <c r="AL43" s="216" t="s">
        <v>19</v>
      </c>
      <c r="AM43" s="146">
        <f>IF(AK42="","",AV37)</f>
        <v>0</v>
      </c>
      <c r="AN43" s="146" t="s">
        <v>0</v>
      </c>
      <c r="AO43" s="146">
        <f>IF(AK42="","",AT37)</f>
        <v>1</v>
      </c>
      <c r="AP43" s="216" t="s">
        <v>20</v>
      </c>
      <c r="AQ43" s="222">
        <f>AR37</f>
        <v>2</v>
      </c>
      <c r="AR43" s="282"/>
      <c r="AS43" s="283"/>
      <c r="AT43" s="283"/>
      <c r="AU43" s="283"/>
      <c r="AV43" s="283"/>
      <c r="AW43" s="283"/>
      <c r="AX43" s="328"/>
      <c r="AY43" s="220">
        <f>IF(BA43="","",BA43+BA44)</f>
        <v>3</v>
      </c>
      <c r="AZ43" s="216" t="s">
        <v>19</v>
      </c>
      <c r="BA43" s="146">
        <v>2</v>
      </c>
      <c r="BB43" s="146" t="s">
        <v>23</v>
      </c>
      <c r="BC43" s="146">
        <v>0</v>
      </c>
      <c r="BD43" s="216" t="s">
        <v>20</v>
      </c>
      <c r="BE43" s="222">
        <f>IF(BC43="","",BC43+BC44)</f>
        <v>1</v>
      </c>
      <c r="BF43" s="220">
        <f>IF(BH43="","",BH43+BH44)</f>
        <v>9</v>
      </c>
      <c r="BG43" s="216" t="s">
        <v>19</v>
      </c>
      <c r="BH43" s="146">
        <v>1</v>
      </c>
      <c r="BI43" s="146" t="s">
        <v>23</v>
      </c>
      <c r="BJ43" s="146">
        <v>1</v>
      </c>
      <c r="BK43" s="216" t="s">
        <v>20</v>
      </c>
      <c r="BL43" s="222">
        <f>IF(BJ43="","",BJ43+BJ44)</f>
        <v>1</v>
      </c>
      <c r="BM43" s="220">
        <f>IF(BO43="","",BO43+BO44)</f>
        <v>0</v>
      </c>
      <c r="BN43" s="216" t="s">
        <v>19</v>
      </c>
      <c r="BO43" s="146">
        <v>0</v>
      </c>
      <c r="BP43" s="146" t="s">
        <v>23</v>
      </c>
      <c r="BQ43" s="146">
        <v>0</v>
      </c>
      <c r="BR43" s="216" t="s">
        <v>20</v>
      </c>
      <c r="BS43" s="218">
        <f>IF(BQ43="","",BQ43+BQ44)</f>
        <v>1</v>
      </c>
      <c r="BT43" s="275"/>
      <c r="BU43" s="224"/>
      <c r="BV43" s="243"/>
      <c r="BW43" s="224"/>
      <c r="BX43" s="224"/>
      <c r="BY43" s="224"/>
      <c r="BZ43" s="224"/>
      <c r="CA43" s="224"/>
      <c r="CB43" s="226"/>
      <c r="CC43" s="275"/>
      <c r="CD43" s="224"/>
      <c r="CE43" s="243"/>
      <c r="CF43" s="224"/>
      <c r="CG43" s="224"/>
      <c r="CH43" s="224"/>
      <c r="CI43" s="224"/>
      <c r="CJ43" s="224"/>
      <c r="CK43" s="226"/>
      <c r="CL43" s="243"/>
      <c r="CM43" s="224"/>
      <c r="CN43" s="243"/>
      <c r="CO43" s="224"/>
      <c r="CP43" s="224"/>
      <c r="CQ43" s="224"/>
      <c r="CR43" s="224"/>
      <c r="CS43" s="224"/>
      <c r="CT43" s="226"/>
      <c r="CU43" s="238"/>
      <c r="CV43" s="241"/>
      <c r="CW43" s="241"/>
      <c r="CX43" s="229"/>
      <c r="CY43" s="232"/>
      <c r="CZ43" s="96"/>
      <c r="DA43" s="96"/>
      <c r="DB43" s="96"/>
      <c r="DC43" s="96"/>
      <c r="DD43" s="235"/>
      <c r="DE43" s="255"/>
      <c r="DF43" s="257"/>
      <c r="DG43" s="259"/>
      <c r="DH43" s="261"/>
      <c r="DI43" s="232"/>
      <c r="DJ43" s="96"/>
      <c r="DK43" s="96"/>
      <c r="DL43" s="96"/>
      <c r="DM43" s="96"/>
      <c r="DN43" s="235"/>
    </row>
    <row r="44" spans="1:118" s="75" customFormat="1" ht="21" customHeight="1">
      <c r="A44" s="297"/>
      <c r="B44" s="249"/>
      <c r="C44" s="248"/>
      <c r="D44" s="147">
        <f>IF(B42="","",AV8)</f>
        <v>0</v>
      </c>
      <c r="E44" s="147" t="s">
        <v>0</v>
      </c>
      <c r="F44" s="147">
        <f>IF(B42="","",AT8)</f>
        <v>1</v>
      </c>
      <c r="G44" s="248"/>
      <c r="H44" s="251"/>
      <c r="I44" s="250"/>
      <c r="J44" s="248"/>
      <c r="K44" s="147">
        <f>IF(I42="","",AV14)</f>
        <v>0</v>
      </c>
      <c r="L44" s="147" t="s">
        <v>0</v>
      </c>
      <c r="M44" s="147">
        <f>IF(I42="","",AT14)</f>
        <v>3</v>
      </c>
      <c r="N44" s="248"/>
      <c r="O44" s="251"/>
      <c r="P44" s="250"/>
      <c r="Q44" s="248"/>
      <c r="R44" s="147">
        <f>IF(P42="","",AV20)</f>
        <v>2</v>
      </c>
      <c r="S44" s="147" t="s">
        <v>0</v>
      </c>
      <c r="T44" s="147">
        <f>IF(P42="","",AT20)</f>
        <v>0</v>
      </c>
      <c r="U44" s="248"/>
      <c r="V44" s="251"/>
      <c r="W44" s="250"/>
      <c r="X44" s="248"/>
      <c r="Y44" s="147">
        <f>IF(W42="","",AV26)</f>
        <v>1</v>
      </c>
      <c r="Z44" s="147" t="s">
        <v>0</v>
      </c>
      <c r="AA44" s="147">
        <f>IF(W42="","",AT26)</f>
        <v>1</v>
      </c>
      <c r="AB44" s="248"/>
      <c r="AC44" s="251"/>
      <c r="AD44" s="250"/>
      <c r="AE44" s="248"/>
      <c r="AF44" s="147">
        <f>IF(AD42="","",AV32)</f>
        <v>10</v>
      </c>
      <c r="AG44" s="147" t="s">
        <v>0</v>
      </c>
      <c r="AH44" s="147">
        <f>IF(AD42="","",AT32)</f>
        <v>0</v>
      </c>
      <c r="AI44" s="248"/>
      <c r="AJ44" s="251"/>
      <c r="AK44" s="250"/>
      <c r="AL44" s="248"/>
      <c r="AM44" s="147">
        <f>IF(AK42="","",AV38)</f>
        <v>3</v>
      </c>
      <c r="AN44" s="147" t="s">
        <v>0</v>
      </c>
      <c r="AO44" s="147">
        <f>IF(AK42="","",AT38)</f>
        <v>1</v>
      </c>
      <c r="AP44" s="248"/>
      <c r="AQ44" s="251"/>
      <c r="AR44" s="282"/>
      <c r="AS44" s="283"/>
      <c r="AT44" s="283"/>
      <c r="AU44" s="283"/>
      <c r="AV44" s="283"/>
      <c r="AW44" s="283"/>
      <c r="AX44" s="328"/>
      <c r="AY44" s="250"/>
      <c r="AZ44" s="248"/>
      <c r="BA44" s="147">
        <v>1</v>
      </c>
      <c r="BB44" s="147" t="s">
        <v>23</v>
      </c>
      <c r="BC44" s="147">
        <v>1</v>
      </c>
      <c r="BD44" s="248"/>
      <c r="BE44" s="251"/>
      <c r="BF44" s="250"/>
      <c r="BG44" s="248"/>
      <c r="BH44" s="147">
        <v>8</v>
      </c>
      <c r="BI44" s="147" t="s">
        <v>23</v>
      </c>
      <c r="BJ44" s="147">
        <v>0</v>
      </c>
      <c r="BK44" s="248"/>
      <c r="BL44" s="251"/>
      <c r="BM44" s="250"/>
      <c r="BN44" s="248"/>
      <c r="BO44" s="147">
        <v>0</v>
      </c>
      <c r="BP44" s="147" t="s">
        <v>23</v>
      </c>
      <c r="BQ44" s="147">
        <v>1</v>
      </c>
      <c r="BR44" s="248"/>
      <c r="BS44" s="249"/>
      <c r="BT44" s="275"/>
      <c r="BU44" s="224"/>
      <c r="BV44" s="243"/>
      <c r="BW44" s="224"/>
      <c r="BX44" s="224"/>
      <c r="BY44" s="224"/>
      <c r="BZ44" s="224"/>
      <c r="CA44" s="224"/>
      <c r="CB44" s="226"/>
      <c r="CC44" s="275"/>
      <c r="CD44" s="224"/>
      <c r="CE44" s="243"/>
      <c r="CF44" s="224"/>
      <c r="CG44" s="224"/>
      <c r="CH44" s="224"/>
      <c r="CI44" s="224"/>
      <c r="CJ44" s="224"/>
      <c r="CK44" s="226"/>
      <c r="CL44" s="243"/>
      <c r="CM44" s="224"/>
      <c r="CN44" s="243"/>
      <c r="CO44" s="224"/>
      <c r="CP44" s="224"/>
      <c r="CQ44" s="224"/>
      <c r="CR44" s="224"/>
      <c r="CS44" s="224"/>
      <c r="CT44" s="226"/>
      <c r="CU44" s="340"/>
      <c r="CV44" s="342"/>
      <c r="CW44" s="342"/>
      <c r="CX44" s="270"/>
      <c r="CY44" s="338"/>
      <c r="CZ44" s="96"/>
      <c r="DA44" s="96"/>
      <c r="DB44" s="96"/>
      <c r="DC44" s="96"/>
      <c r="DD44" s="339"/>
      <c r="DE44" s="255"/>
      <c r="DF44" s="257"/>
      <c r="DG44" s="259"/>
      <c r="DH44" s="261"/>
      <c r="DI44" s="232"/>
      <c r="DJ44" s="96"/>
      <c r="DK44" s="96"/>
      <c r="DL44" s="96"/>
      <c r="DM44" s="96"/>
      <c r="DN44" s="235"/>
    </row>
    <row r="45" spans="1:118" s="74" customFormat="1" ht="21" customHeight="1">
      <c r="A45" s="297"/>
      <c r="B45" s="290" t="str">
        <f>IF(AR9="●","○",IF(AR9="○","●",IF(AR9="△","△","")))</f>
        <v>●</v>
      </c>
      <c r="C45" s="290"/>
      <c r="D45" s="290"/>
      <c r="E45" s="290"/>
      <c r="F45" s="290"/>
      <c r="G45" s="290"/>
      <c r="H45" s="291"/>
      <c r="I45" s="279" t="str">
        <f>IF(AR15="●","○",IF(AR15="○","●",IF(AR15="△","△","")))</f>
        <v>△</v>
      </c>
      <c r="J45" s="280"/>
      <c r="K45" s="280"/>
      <c r="L45" s="280"/>
      <c r="M45" s="280"/>
      <c r="N45" s="280"/>
      <c r="O45" s="280"/>
      <c r="P45" s="292" t="str">
        <f>IF(AR21="●","○",IF(AR21="○","●",IF(AR21="△","△","")))</f>
        <v>△</v>
      </c>
      <c r="Q45" s="290"/>
      <c r="R45" s="290"/>
      <c r="S45" s="290"/>
      <c r="T45" s="290"/>
      <c r="U45" s="290"/>
      <c r="V45" s="291"/>
      <c r="W45" s="245" t="str">
        <f>IF(AR27="●","○",IF(AR27="○","●",IF(AR27="△","△","")))</f>
        <v>○</v>
      </c>
      <c r="X45" s="246"/>
      <c r="Y45" s="246"/>
      <c r="Z45" s="246"/>
      <c r="AA45" s="246"/>
      <c r="AB45" s="246"/>
      <c r="AC45" s="247"/>
      <c r="AD45" s="245" t="str">
        <f>IF(AR33="●","○",IF(AR33="○","●",IF(AR33="△","△","")))</f>
        <v>○</v>
      </c>
      <c r="AE45" s="246"/>
      <c r="AF45" s="246"/>
      <c r="AG45" s="246"/>
      <c r="AH45" s="246"/>
      <c r="AI45" s="246"/>
      <c r="AJ45" s="247"/>
      <c r="AK45" s="279" t="str">
        <f>IF(AR39="●","○",IF(AR39="○","●",IF(AR39="△","△","")))</f>
        <v>●</v>
      </c>
      <c r="AL45" s="280"/>
      <c r="AM45" s="280"/>
      <c r="AN45" s="280"/>
      <c r="AO45" s="280"/>
      <c r="AP45" s="280"/>
      <c r="AQ45" s="281"/>
      <c r="AR45" s="282"/>
      <c r="AS45" s="283"/>
      <c r="AT45" s="283"/>
      <c r="AU45" s="283"/>
      <c r="AV45" s="283"/>
      <c r="AW45" s="283"/>
      <c r="AX45" s="328"/>
      <c r="AY45" s="245" t="str">
        <f>IF(BA46="","",IF(AY46&gt;BE46,"○",IF(AY46&lt;BE46,"●","△")))</f>
        <v>●</v>
      </c>
      <c r="AZ45" s="246"/>
      <c r="BA45" s="246"/>
      <c r="BB45" s="246"/>
      <c r="BC45" s="246"/>
      <c r="BD45" s="246"/>
      <c r="BE45" s="247"/>
      <c r="BF45" s="245" t="str">
        <f>IF(BH46="","",IF(BF46&gt;BL46,"○",IF(BF46&lt;BL46,"●","△")))</f>
        <v>○</v>
      </c>
      <c r="BG45" s="246"/>
      <c r="BH45" s="246"/>
      <c r="BI45" s="246"/>
      <c r="BJ45" s="246"/>
      <c r="BK45" s="246"/>
      <c r="BL45" s="247"/>
      <c r="BM45" s="245" t="str">
        <f>IF(BO46="","",IF(BM46&gt;BS46,"○",IF(BM46&lt;BS46,"●","△")))</f>
        <v>△</v>
      </c>
      <c r="BN45" s="246"/>
      <c r="BO45" s="246"/>
      <c r="BP45" s="246"/>
      <c r="BQ45" s="246"/>
      <c r="BR45" s="246"/>
      <c r="BS45" s="246"/>
      <c r="BT45" s="275">
        <f>IF(B45="○",3,IF(B45="△",1,0))</f>
        <v>0</v>
      </c>
      <c r="BU45" s="224">
        <f>IF(I45="○",3,IF(I45="△",1,0))</f>
        <v>1</v>
      </c>
      <c r="BV45" s="243">
        <f>IF(P45="○",3,IF(P45="△",1,0))</f>
        <v>1</v>
      </c>
      <c r="BW45" s="224">
        <f>IF(W45="○",3,IF(W45="△",1,0))</f>
        <v>3</v>
      </c>
      <c r="BX45" s="224">
        <f>IF(AD45="○",3,IF(AD45="△",1,0))</f>
        <v>3</v>
      </c>
      <c r="BY45" s="224">
        <f>IF(AK45="○",3,IF(AK45="△",1,0))</f>
        <v>0</v>
      </c>
      <c r="BZ45" s="224">
        <f>IF(AY45="○",3,IF(AY45="△",1,0))</f>
        <v>0</v>
      </c>
      <c r="CA45" s="224">
        <f>IF(BF45="○",3,IF(BF45="△",1,0))</f>
        <v>3</v>
      </c>
      <c r="CB45" s="226">
        <f>IF(BM45="○",3,IF(BM45="△",1,0))</f>
        <v>1</v>
      </c>
      <c r="CC45" s="275">
        <f>B46</f>
        <v>0</v>
      </c>
      <c r="CD45" s="224">
        <f>I46</f>
        <v>1</v>
      </c>
      <c r="CE45" s="243">
        <f>P46</f>
        <v>1</v>
      </c>
      <c r="CF45" s="224">
        <f>W46</f>
        <v>2</v>
      </c>
      <c r="CG45" s="224">
        <f>AD46</f>
        <v>5</v>
      </c>
      <c r="CH45" s="224">
        <f>AK46</f>
        <v>2</v>
      </c>
      <c r="CI45" s="224">
        <f>AY46</f>
        <v>0</v>
      </c>
      <c r="CJ45" s="224">
        <f>BF46</f>
        <v>3</v>
      </c>
      <c r="CK45" s="226">
        <f>BM46</f>
        <v>0</v>
      </c>
      <c r="CL45" s="243">
        <f>H46</f>
        <v>1</v>
      </c>
      <c r="CM45" s="224">
        <f>O46</f>
        <v>1</v>
      </c>
      <c r="CN45" s="243">
        <f>V46</f>
        <v>1</v>
      </c>
      <c r="CO45" s="224">
        <f>AC46</f>
        <v>1</v>
      </c>
      <c r="CP45" s="224">
        <f>AJ46</f>
        <v>0</v>
      </c>
      <c r="CQ45" s="224">
        <f>AQ46</f>
        <v>5</v>
      </c>
      <c r="CR45" s="224">
        <f>BE46</f>
        <v>2</v>
      </c>
      <c r="CS45" s="224">
        <f>BL46</f>
        <v>1</v>
      </c>
      <c r="CT45" s="226">
        <f>BS46</f>
        <v>0</v>
      </c>
      <c r="CU45" s="237">
        <f t="shared" si="3"/>
        <v>12</v>
      </c>
      <c r="CV45" s="240">
        <f>SUM(CC45:CK47)</f>
        <v>14</v>
      </c>
      <c r="CW45" s="240">
        <f>SUM(CL45:CT47)</f>
        <v>12</v>
      </c>
      <c r="CX45" s="228" t="str">
        <f>IF(CV45&gt;CW45,"+",IF(CV45&lt;CW45,"-","±"))</f>
        <v>+</v>
      </c>
      <c r="CY45" s="231">
        <f>ABS(CV45-CW45)</f>
        <v>2</v>
      </c>
      <c r="CZ45" s="96"/>
      <c r="DA45" s="96"/>
      <c r="DB45" s="96"/>
      <c r="DC45" s="96"/>
      <c r="DD45" s="234">
        <f>IF(DA34=0,"",RANK(DC30,DC24:DC33))</f>
        <v>5</v>
      </c>
      <c r="DE45" s="255"/>
      <c r="DF45" s="257"/>
      <c r="DG45" s="259"/>
      <c r="DH45" s="261" t="str">
        <f>IF(DF45&gt;DG45,"+",IF(DF45&lt;DG45,"-","±"))</f>
        <v>±</v>
      </c>
      <c r="DI45" s="232"/>
      <c r="DJ45" s="143"/>
      <c r="DK45" s="96"/>
      <c r="DL45" s="96"/>
      <c r="DM45" s="96"/>
      <c r="DN45" s="235"/>
    </row>
    <row r="46" spans="1:118" s="74" customFormat="1" ht="21" customHeight="1">
      <c r="A46" s="297"/>
      <c r="B46" s="218">
        <f>AX10</f>
        <v>0</v>
      </c>
      <c r="C46" s="216" t="s">
        <v>19</v>
      </c>
      <c r="D46" s="146">
        <f>IF(B45="","",AV10)</f>
        <v>0</v>
      </c>
      <c r="E46" s="146" t="s">
        <v>0</v>
      </c>
      <c r="F46" s="146">
        <f>IF(B45="","",AT10)</f>
        <v>0</v>
      </c>
      <c r="G46" s="216" t="s">
        <v>20</v>
      </c>
      <c r="H46" s="222">
        <f>AR10</f>
        <v>1</v>
      </c>
      <c r="I46" s="220">
        <f>AX16</f>
        <v>1</v>
      </c>
      <c r="J46" s="216" t="s">
        <v>19</v>
      </c>
      <c r="K46" s="146">
        <f>IF(I45="","",AV16)</f>
        <v>1</v>
      </c>
      <c r="L46" s="146" t="s">
        <v>0</v>
      </c>
      <c r="M46" s="146">
        <f>IF(I45="","",AT16)</f>
        <v>1</v>
      </c>
      <c r="N46" s="216" t="s">
        <v>20</v>
      </c>
      <c r="O46" s="218">
        <f>AR16</f>
        <v>1</v>
      </c>
      <c r="P46" s="220">
        <f>AX22</f>
        <v>1</v>
      </c>
      <c r="Q46" s="216" t="s">
        <v>19</v>
      </c>
      <c r="R46" s="146">
        <f>IF(P45="","",AV22)</f>
        <v>0</v>
      </c>
      <c r="S46" s="146" t="s">
        <v>0</v>
      </c>
      <c r="T46" s="146">
        <f>IF(P45="","",AT22)</f>
        <v>1</v>
      </c>
      <c r="U46" s="216" t="s">
        <v>20</v>
      </c>
      <c r="V46" s="222">
        <f>AR22</f>
        <v>1</v>
      </c>
      <c r="W46" s="220">
        <f>AX28</f>
        <v>2</v>
      </c>
      <c r="X46" s="216" t="s">
        <v>19</v>
      </c>
      <c r="Y46" s="146">
        <f>IF(W45="","",AV28)</f>
        <v>1</v>
      </c>
      <c r="Z46" s="146" t="s">
        <v>0</v>
      </c>
      <c r="AA46" s="146">
        <f>IF(W45="","",AT28)</f>
        <v>0</v>
      </c>
      <c r="AB46" s="216" t="s">
        <v>20</v>
      </c>
      <c r="AC46" s="222">
        <f>AR28</f>
        <v>1</v>
      </c>
      <c r="AD46" s="220">
        <f>AX34</f>
        <v>5</v>
      </c>
      <c r="AE46" s="216" t="s">
        <v>19</v>
      </c>
      <c r="AF46" s="146">
        <f>IF(AD45="","",AV34)</f>
        <v>2</v>
      </c>
      <c r="AG46" s="146" t="s">
        <v>0</v>
      </c>
      <c r="AH46" s="146">
        <f>IF(AD45="","",AT34)</f>
        <v>0</v>
      </c>
      <c r="AI46" s="216" t="s">
        <v>20</v>
      </c>
      <c r="AJ46" s="222">
        <f>AR34</f>
        <v>0</v>
      </c>
      <c r="AK46" s="220">
        <f>AX40</f>
        <v>2</v>
      </c>
      <c r="AL46" s="216" t="s">
        <v>19</v>
      </c>
      <c r="AM46" s="146">
        <f>IF(AK45="","",AV40)</f>
        <v>1</v>
      </c>
      <c r="AN46" s="146" t="s">
        <v>0</v>
      </c>
      <c r="AO46" s="146">
        <f>IF(AK45="","",AT40)</f>
        <v>2</v>
      </c>
      <c r="AP46" s="216" t="s">
        <v>20</v>
      </c>
      <c r="AQ46" s="222">
        <f>AR40</f>
        <v>5</v>
      </c>
      <c r="AR46" s="282"/>
      <c r="AS46" s="283"/>
      <c r="AT46" s="283"/>
      <c r="AU46" s="283"/>
      <c r="AV46" s="283"/>
      <c r="AW46" s="283"/>
      <c r="AX46" s="328"/>
      <c r="AY46" s="220">
        <f>IF(BA46="","",BA46+BA47)</f>
        <v>0</v>
      </c>
      <c r="AZ46" s="216" t="s">
        <v>19</v>
      </c>
      <c r="BA46" s="146">
        <v>0</v>
      </c>
      <c r="BB46" s="146" t="s">
        <v>23</v>
      </c>
      <c r="BC46" s="146">
        <v>0</v>
      </c>
      <c r="BD46" s="216" t="s">
        <v>20</v>
      </c>
      <c r="BE46" s="222">
        <f>IF(BC46="","",BC46+BC47)</f>
        <v>2</v>
      </c>
      <c r="BF46" s="220">
        <f>IF(BH46="","",BH46+BH47)</f>
        <v>3</v>
      </c>
      <c r="BG46" s="216" t="s">
        <v>19</v>
      </c>
      <c r="BH46" s="146">
        <v>1</v>
      </c>
      <c r="BI46" s="146" t="s">
        <v>23</v>
      </c>
      <c r="BJ46" s="146">
        <v>1</v>
      </c>
      <c r="BK46" s="216" t="s">
        <v>20</v>
      </c>
      <c r="BL46" s="222">
        <f>IF(BJ46="","",BJ46+BJ47)</f>
        <v>1</v>
      </c>
      <c r="BM46" s="220">
        <f>IF(BO46="","",BO46+BO47)</f>
        <v>0</v>
      </c>
      <c r="BN46" s="216" t="s">
        <v>19</v>
      </c>
      <c r="BO46" s="146">
        <v>0</v>
      </c>
      <c r="BP46" s="146" t="s">
        <v>23</v>
      </c>
      <c r="BQ46" s="146">
        <v>0</v>
      </c>
      <c r="BR46" s="216" t="s">
        <v>20</v>
      </c>
      <c r="BS46" s="218">
        <f>IF(BQ46="","",BQ46+BQ47)</f>
        <v>0</v>
      </c>
      <c r="BT46" s="275"/>
      <c r="BU46" s="224"/>
      <c r="BV46" s="243"/>
      <c r="BW46" s="224"/>
      <c r="BX46" s="224"/>
      <c r="BY46" s="224"/>
      <c r="BZ46" s="224"/>
      <c r="CA46" s="224"/>
      <c r="CB46" s="226"/>
      <c r="CC46" s="275"/>
      <c r="CD46" s="224"/>
      <c r="CE46" s="243"/>
      <c r="CF46" s="224"/>
      <c r="CG46" s="224"/>
      <c r="CH46" s="224"/>
      <c r="CI46" s="224"/>
      <c r="CJ46" s="224"/>
      <c r="CK46" s="226"/>
      <c r="CL46" s="243"/>
      <c r="CM46" s="224"/>
      <c r="CN46" s="243"/>
      <c r="CO46" s="224"/>
      <c r="CP46" s="224"/>
      <c r="CQ46" s="224"/>
      <c r="CR46" s="224"/>
      <c r="CS46" s="224"/>
      <c r="CT46" s="226"/>
      <c r="CU46" s="238"/>
      <c r="CV46" s="241"/>
      <c r="CW46" s="241"/>
      <c r="CX46" s="229"/>
      <c r="CY46" s="232"/>
      <c r="CZ46" s="96"/>
      <c r="DA46" s="96"/>
      <c r="DB46" s="96"/>
      <c r="DC46" s="96"/>
      <c r="DD46" s="235"/>
      <c r="DE46" s="255"/>
      <c r="DF46" s="257"/>
      <c r="DG46" s="259"/>
      <c r="DH46" s="261"/>
      <c r="DI46" s="232"/>
      <c r="DJ46" s="142"/>
      <c r="DK46" s="143"/>
      <c r="DL46" s="96"/>
      <c r="DM46" s="96"/>
      <c r="DN46" s="235"/>
    </row>
    <row r="47" spans="1:118" s="75" customFormat="1" ht="21" customHeight="1">
      <c r="A47" s="333"/>
      <c r="B47" s="302"/>
      <c r="C47" s="299"/>
      <c r="D47" s="148">
        <f>IF(B45="","",AV11)</f>
        <v>0</v>
      </c>
      <c r="E47" s="148" t="s">
        <v>0</v>
      </c>
      <c r="F47" s="148">
        <f>IF(B45="","",AT11)</f>
        <v>1</v>
      </c>
      <c r="G47" s="299"/>
      <c r="H47" s="304"/>
      <c r="I47" s="250"/>
      <c r="J47" s="248"/>
      <c r="K47" s="147">
        <f>IF(I45="","",AV17)</f>
        <v>0</v>
      </c>
      <c r="L47" s="147" t="s">
        <v>0</v>
      </c>
      <c r="M47" s="147">
        <f>IF(I45="","",AT17)</f>
        <v>0</v>
      </c>
      <c r="N47" s="248"/>
      <c r="O47" s="249"/>
      <c r="P47" s="250"/>
      <c r="Q47" s="248"/>
      <c r="R47" s="147">
        <f>IF(P45="","",AV23)</f>
        <v>1</v>
      </c>
      <c r="S47" s="147" t="s">
        <v>0</v>
      </c>
      <c r="T47" s="147">
        <f>IF(P45="","",AT23)</f>
        <v>0</v>
      </c>
      <c r="U47" s="248"/>
      <c r="V47" s="251"/>
      <c r="W47" s="250"/>
      <c r="X47" s="248"/>
      <c r="Y47" s="147">
        <f>IF(W45="","",AV29)</f>
        <v>1</v>
      </c>
      <c r="Z47" s="147" t="s">
        <v>0</v>
      </c>
      <c r="AA47" s="147">
        <f>IF(W45="","",AT29)</f>
        <v>1</v>
      </c>
      <c r="AB47" s="248"/>
      <c r="AC47" s="251"/>
      <c r="AD47" s="250"/>
      <c r="AE47" s="248"/>
      <c r="AF47" s="147">
        <f>IF(AD45="","",AV35)</f>
        <v>3</v>
      </c>
      <c r="AG47" s="147" t="s">
        <v>0</v>
      </c>
      <c r="AH47" s="147">
        <f>IF(AD45="","",AT35)</f>
        <v>0</v>
      </c>
      <c r="AI47" s="248"/>
      <c r="AJ47" s="251"/>
      <c r="AK47" s="250"/>
      <c r="AL47" s="248"/>
      <c r="AM47" s="147">
        <f>IF(AK45="","",AV41)</f>
        <v>1</v>
      </c>
      <c r="AN47" s="147" t="s">
        <v>0</v>
      </c>
      <c r="AO47" s="147">
        <f>IF(AK45="","",AT41)</f>
        <v>3</v>
      </c>
      <c r="AP47" s="248"/>
      <c r="AQ47" s="251"/>
      <c r="AR47" s="329"/>
      <c r="AS47" s="330"/>
      <c r="AT47" s="330"/>
      <c r="AU47" s="330"/>
      <c r="AV47" s="330"/>
      <c r="AW47" s="330"/>
      <c r="AX47" s="331"/>
      <c r="AY47" s="250"/>
      <c r="AZ47" s="248"/>
      <c r="BA47" s="147">
        <v>0</v>
      </c>
      <c r="BB47" s="147" t="s">
        <v>23</v>
      </c>
      <c r="BC47" s="147">
        <v>2</v>
      </c>
      <c r="BD47" s="248"/>
      <c r="BE47" s="251"/>
      <c r="BF47" s="250"/>
      <c r="BG47" s="248"/>
      <c r="BH47" s="147">
        <v>2</v>
      </c>
      <c r="BI47" s="147" t="s">
        <v>23</v>
      </c>
      <c r="BJ47" s="147">
        <v>0</v>
      </c>
      <c r="BK47" s="248"/>
      <c r="BL47" s="251"/>
      <c r="BM47" s="250"/>
      <c r="BN47" s="248"/>
      <c r="BO47" s="147">
        <v>0</v>
      </c>
      <c r="BP47" s="147" t="s">
        <v>23</v>
      </c>
      <c r="BQ47" s="147">
        <v>0</v>
      </c>
      <c r="BR47" s="248"/>
      <c r="BS47" s="249"/>
      <c r="BT47" s="293"/>
      <c r="BU47" s="294"/>
      <c r="BV47" s="295"/>
      <c r="BW47" s="294"/>
      <c r="BX47" s="294"/>
      <c r="BY47" s="294"/>
      <c r="BZ47" s="294"/>
      <c r="CA47" s="294"/>
      <c r="CB47" s="296"/>
      <c r="CC47" s="293"/>
      <c r="CD47" s="294"/>
      <c r="CE47" s="295"/>
      <c r="CF47" s="294"/>
      <c r="CG47" s="294"/>
      <c r="CH47" s="294"/>
      <c r="CI47" s="294"/>
      <c r="CJ47" s="294"/>
      <c r="CK47" s="296"/>
      <c r="CL47" s="295"/>
      <c r="CM47" s="294"/>
      <c r="CN47" s="295"/>
      <c r="CO47" s="294"/>
      <c r="CP47" s="294"/>
      <c r="CQ47" s="294"/>
      <c r="CR47" s="294"/>
      <c r="CS47" s="294"/>
      <c r="CT47" s="296"/>
      <c r="CU47" s="264"/>
      <c r="CV47" s="267"/>
      <c r="CW47" s="267"/>
      <c r="CX47" s="305"/>
      <c r="CY47" s="271"/>
      <c r="CZ47" s="143"/>
      <c r="DA47" s="143"/>
      <c r="DB47" s="96"/>
      <c r="DC47" s="96"/>
      <c r="DD47" s="252"/>
      <c r="DE47" s="315"/>
      <c r="DF47" s="317"/>
      <c r="DG47" s="308"/>
      <c r="DH47" s="310"/>
      <c r="DI47" s="271"/>
      <c r="DJ47" s="96"/>
      <c r="DK47" s="96"/>
      <c r="DL47" s="96"/>
      <c r="DM47" s="96"/>
      <c r="DN47" s="252"/>
    </row>
    <row r="48" spans="1:118" s="75" customFormat="1" ht="21" customHeight="1">
      <c r="A48" s="297" t="str">
        <f>IF(AY3="","",AY3)</f>
        <v>ＦＣディアモ</v>
      </c>
      <c r="B48" s="288" t="str">
        <f>IF(AY6="●","○",IF(AY6="○","●",IF(AY6="△","△","")))</f>
        <v>●</v>
      </c>
      <c r="C48" s="288"/>
      <c r="D48" s="288"/>
      <c r="E48" s="288"/>
      <c r="F48" s="288"/>
      <c r="G48" s="288"/>
      <c r="H48" s="289"/>
      <c r="I48" s="322" t="str">
        <f>IF(AY12="●","○",IF(AY12="○","●",IF(AY12="△","△","")))</f>
        <v>●</v>
      </c>
      <c r="J48" s="288"/>
      <c r="K48" s="288"/>
      <c r="L48" s="288"/>
      <c r="M48" s="288"/>
      <c r="N48" s="288"/>
      <c r="O48" s="288"/>
      <c r="P48" s="322" t="str">
        <f>IF(AY18="●","○",IF(AY18="○","●",IF(AY18="△","△","")))</f>
        <v>●</v>
      </c>
      <c r="Q48" s="288"/>
      <c r="R48" s="288"/>
      <c r="S48" s="288"/>
      <c r="T48" s="288"/>
      <c r="U48" s="288"/>
      <c r="V48" s="289"/>
      <c r="W48" s="322" t="str">
        <f>IF(AY24="●","○",IF(AY24="○","●",IF(AY24="△","△","")))</f>
        <v>●</v>
      </c>
      <c r="X48" s="288"/>
      <c r="Y48" s="288"/>
      <c r="Z48" s="288"/>
      <c r="AA48" s="288"/>
      <c r="AB48" s="288"/>
      <c r="AC48" s="289"/>
      <c r="AD48" s="322" t="str">
        <f>IF(AY30="●","○",IF(AY30="○","●",IF(AY30="△","△","")))</f>
        <v>○</v>
      </c>
      <c r="AE48" s="288"/>
      <c r="AF48" s="288"/>
      <c r="AG48" s="288"/>
      <c r="AH48" s="288"/>
      <c r="AI48" s="288"/>
      <c r="AJ48" s="289"/>
      <c r="AK48" s="322" t="str">
        <f>IF(AY36="●","○",IF(AY36="○","●",IF(AY36="△","△","")))</f>
        <v>△</v>
      </c>
      <c r="AL48" s="288"/>
      <c r="AM48" s="288"/>
      <c r="AN48" s="288"/>
      <c r="AO48" s="288"/>
      <c r="AP48" s="288"/>
      <c r="AQ48" s="289"/>
      <c r="AR48" s="322" t="str">
        <f>IF(AY42="●","○",IF(AY42="○","●",IF(AY42="△","△","")))</f>
        <v>●</v>
      </c>
      <c r="AS48" s="288"/>
      <c r="AT48" s="288"/>
      <c r="AU48" s="288"/>
      <c r="AV48" s="288"/>
      <c r="AW48" s="288"/>
      <c r="AX48" s="289"/>
      <c r="AY48" s="325"/>
      <c r="AZ48" s="326"/>
      <c r="BA48" s="326"/>
      <c r="BB48" s="326"/>
      <c r="BC48" s="326"/>
      <c r="BD48" s="326"/>
      <c r="BE48" s="327"/>
      <c r="BF48" s="322" t="str">
        <f>IF(BH49="","",IF(BF49&gt;BL49,"○",IF(BF49&lt;BL49,"●","△")))</f>
        <v>○</v>
      </c>
      <c r="BG48" s="288"/>
      <c r="BH48" s="288"/>
      <c r="BI48" s="288"/>
      <c r="BJ48" s="288"/>
      <c r="BK48" s="288"/>
      <c r="BL48" s="289"/>
      <c r="BM48" s="322" t="str">
        <f>IF(BO49="","",IF(BM49&gt;BS49,"○",IF(BM49&lt;BS49,"●","△")))</f>
        <v>○</v>
      </c>
      <c r="BN48" s="288"/>
      <c r="BO48" s="288"/>
      <c r="BP48" s="288"/>
      <c r="BQ48" s="288"/>
      <c r="BR48" s="288"/>
      <c r="BS48" s="288"/>
      <c r="BT48" s="278">
        <f>IF(B48="○",3,IF(B48="△",1,0))</f>
        <v>0</v>
      </c>
      <c r="BU48" s="277">
        <f>IF(I48="○",3,IF(I48="△",1,0))</f>
        <v>0</v>
      </c>
      <c r="BV48" s="274">
        <f>IF(P48="○",3,IF(P48="△",1,0))</f>
        <v>0</v>
      </c>
      <c r="BW48" s="277">
        <f>IF(W48="○",3,IF(W48="△",1,0))</f>
        <v>0</v>
      </c>
      <c r="BX48" s="277">
        <f>IF(AD48="○",3,IF(AD48="△",1,0))</f>
        <v>3</v>
      </c>
      <c r="BY48" s="277">
        <f>IF(AK48="○",3,IF(AK48="△",1,0))</f>
        <v>1</v>
      </c>
      <c r="BZ48" s="277">
        <f>IF(AR48="○",3,IF(AR48="△",1,0))</f>
        <v>0</v>
      </c>
      <c r="CA48" s="277">
        <f>IF(BF48="○",3,IF(BF48="△",1,0))</f>
        <v>3</v>
      </c>
      <c r="CB48" s="263">
        <f>IF(BM48="○",3,IF(BM48="△",1,0))</f>
        <v>3</v>
      </c>
      <c r="CC48" s="278">
        <f>B49</f>
        <v>1</v>
      </c>
      <c r="CD48" s="277">
        <f>I49</f>
        <v>0</v>
      </c>
      <c r="CE48" s="274">
        <f>P49</f>
        <v>2</v>
      </c>
      <c r="CF48" s="277">
        <f>W49</f>
        <v>1</v>
      </c>
      <c r="CG48" s="277">
        <f>AD49</f>
        <v>5</v>
      </c>
      <c r="CH48" s="277">
        <f>AK49</f>
        <v>3</v>
      </c>
      <c r="CI48" s="277">
        <f>AR49</f>
        <v>1</v>
      </c>
      <c r="CJ48" s="277">
        <f>BF49</f>
        <v>5</v>
      </c>
      <c r="CK48" s="263">
        <f>BM49</f>
        <v>5</v>
      </c>
      <c r="CL48" s="274">
        <f>H49</f>
        <v>6</v>
      </c>
      <c r="CM48" s="277">
        <f>O49</f>
        <v>2</v>
      </c>
      <c r="CN48" s="274">
        <f>V49</f>
        <v>3</v>
      </c>
      <c r="CO48" s="277">
        <f>AC49</f>
        <v>7</v>
      </c>
      <c r="CP48" s="277">
        <f>AJ49</f>
        <v>2</v>
      </c>
      <c r="CQ48" s="277">
        <f>AQ49</f>
        <v>3</v>
      </c>
      <c r="CR48" s="277">
        <f>AX49</f>
        <v>3</v>
      </c>
      <c r="CS48" s="277">
        <f>BL49</f>
        <v>1</v>
      </c>
      <c r="CT48" s="263">
        <f>BS49</f>
        <v>2</v>
      </c>
      <c r="CU48" s="265">
        <f t="shared" si="3"/>
        <v>10</v>
      </c>
      <c r="CV48" s="268">
        <f>SUM(CC48:CK50)</f>
        <v>23</v>
      </c>
      <c r="CW48" s="268">
        <f>SUM(CL48:CT50)</f>
        <v>29</v>
      </c>
      <c r="CX48" s="313" t="str">
        <f>IF(CV48&gt;CW48,"+",IF(CV48&lt;CW48,"-","±"))</f>
        <v>-</v>
      </c>
      <c r="CY48" s="272">
        <f>ABS(CV48-CW48)</f>
        <v>6</v>
      </c>
      <c r="CZ48" s="143"/>
      <c r="DA48" s="143"/>
      <c r="DB48" s="96"/>
      <c r="DC48" s="96"/>
      <c r="DD48" s="253">
        <f>IF(DA18=0,"",RANK(DC15,DC8:DC17))</f>
        <v>8</v>
      </c>
      <c r="DE48" s="255">
        <f>CU48+CU51</f>
        <v>21</v>
      </c>
      <c r="DF48" s="257">
        <f>CV48+CV51</f>
        <v>42</v>
      </c>
      <c r="DG48" s="259">
        <f>CW48+CW51</f>
        <v>49</v>
      </c>
      <c r="DH48" s="261" t="str">
        <f>IF(DF48&gt;DG48,"+",IF(DF48&lt;DG48,"-","±"))</f>
        <v>-</v>
      </c>
      <c r="DI48" s="232">
        <f>ABS(DF48-DG48)</f>
        <v>7</v>
      </c>
      <c r="DJ48" s="96"/>
      <c r="DK48" s="96"/>
      <c r="DL48" s="96"/>
      <c r="DM48" s="96"/>
      <c r="DN48" s="235">
        <f>IF(DK18=0,"",RANK(DM15,$DM$8:$DM$17))</f>
        <v>6</v>
      </c>
    </row>
    <row r="49" spans="1:118" s="75" customFormat="1" ht="21" customHeight="1">
      <c r="A49" s="297"/>
      <c r="B49" s="218">
        <f>BE7</f>
        <v>1</v>
      </c>
      <c r="C49" s="216" t="s">
        <v>19</v>
      </c>
      <c r="D49" s="146">
        <f>IF(B48="","",BC7)</f>
        <v>0</v>
      </c>
      <c r="E49" s="146" t="s">
        <v>0</v>
      </c>
      <c r="F49" s="146">
        <f>IF(B48="","",BA7)</f>
        <v>4</v>
      </c>
      <c r="G49" s="216" t="s">
        <v>20</v>
      </c>
      <c r="H49" s="222">
        <f>AY7</f>
        <v>6</v>
      </c>
      <c r="I49" s="220">
        <f>BE13</f>
        <v>0</v>
      </c>
      <c r="J49" s="216" t="s">
        <v>19</v>
      </c>
      <c r="K49" s="146">
        <f>IF(I48="","",BC13)</f>
        <v>0</v>
      </c>
      <c r="L49" s="146" t="s">
        <v>0</v>
      </c>
      <c r="M49" s="146">
        <f>IF(I48="","",BA13)</f>
        <v>0</v>
      </c>
      <c r="N49" s="216" t="s">
        <v>20</v>
      </c>
      <c r="O49" s="218">
        <f>AY13</f>
        <v>2</v>
      </c>
      <c r="P49" s="220">
        <f>BE19</f>
        <v>2</v>
      </c>
      <c r="Q49" s="216" t="s">
        <v>19</v>
      </c>
      <c r="R49" s="146">
        <f>IF(P48="","",BC19)</f>
        <v>1</v>
      </c>
      <c r="S49" s="146" t="s">
        <v>0</v>
      </c>
      <c r="T49" s="146">
        <f>IF(P48="","",BA19)</f>
        <v>0</v>
      </c>
      <c r="U49" s="216" t="s">
        <v>20</v>
      </c>
      <c r="V49" s="222">
        <f>AY19</f>
        <v>3</v>
      </c>
      <c r="W49" s="220">
        <f>BE25</f>
        <v>1</v>
      </c>
      <c r="X49" s="216" t="s">
        <v>19</v>
      </c>
      <c r="Y49" s="146">
        <f>IF(W48="","",BC25)</f>
        <v>1</v>
      </c>
      <c r="Z49" s="146" t="s">
        <v>0</v>
      </c>
      <c r="AA49" s="146">
        <f>IF(W48="","",BA25)</f>
        <v>3</v>
      </c>
      <c r="AB49" s="216" t="s">
        <v>20</v>
      </c>
      <c r="AC49" s="222">
        <f>AY25</f>
        <v>7</v>
      </c>
      <c r="AD49" s="218">
        <f>BE31</f>
        <v>5</v>
      </c>
      <c r="AE49" s="216" t="s">
        <v>19</v>
      </c>
      <c r="AF49" s="146">
        <f>IF(AD48="","",BC31)</f>
        <v>2</v>
      </c>
      <c r="AG49" s="146" t="s">
        <v>0</v>
      </c>
      <c r="AH49" s="146">
        <f>IF(AD48="","",BA31)</f>
        <v>2</v>
      </c>
      <c r="AI49" s="216" t="s">
        <v>20</v>
      </c>
      <c r="AJ49" s="218">
        <f>AY31</f>
        <v>2</v>
      </c>
      <c r="AK49" s="220">
        <f>BE37</f>
        <v>3</v>
      </c>
      <c r="AL49" s="216" t="s">
        <v>19</v>
      </c>
      <c r="AM49" s="146">
        <f>IF(AK48="","",BC37)</f>
        <v>0</v>
      </c>
      <c r="AN49" s="146" t="s">
        <v>0</v>
      </c>
      <c r="AO49" s="146">
        <f>IF(AK48="","",BA37)</f>
        <v>3</v>
      </c>
      <c r="AP49" s="216" t="s">
        <v>20</v>
      </c>
      <c r="AQ49" s="222">
        <f>AY37</f>
        <v>3</v>
      </c>
      <c r="AR49" s="220">
        <f>BE43</f>
        <v>1</v>
      </c>
      <c r="AS49" s="216" t="s">
        <v>19</v>
      </c>
      <c r="AT49" s="146">
        <f>IF(AR48="","",BC43)</f>
        <v>0</v>
      </c>
      <c r="AU49" s="146" t="s">
        <v>0</v>
      </c>
      <c r="AV49" s="146">
        <f>IF(AR48="","",BA43)</f>
        <v>2</v>
      </c>
      <c r="AW49" s="216" t="s">
        <v>20</v>
      </c>
      <c r="AX49" s="222">
        <f>AY43</f>
        <v>3</v>
      </c>
      <c r="AY49" s="282"/>
      <c r="AZ49" s="283"/>
      <c r="BA49" s="283"/>
      <c r="BB49" s="283"/>
      <c r="BC49" s="283"/>
      <c r="BD49" s="283"/>
      <c r="BE49" s="328"/>
      <c r="BF49" s="220">
        <f>IF(BH49="","",BH49+BH50)</f>
        <v>5</v>
      </c>
      <c r="BG49" s="216" t="s">
        <v>19</v>
      </c>
      <c r="BH49" s="146">
        <v>3</v>
      </c>
      <c r="BI49" s="146" t="s">
        <v>23</v>
      </c>
      <c r="BJ49" s="146">
        <v>1</v>
      </c>
      <c r="BK49" s="216" t="s">
        <v>20</v>
      </c>
      <c r="BL49" s="222">
        <f>IF(BJ49="","",BJ49+BJ50)</f>
        <v>1</v>
      </c>
      <c r="BM49" s="220">
        <f>IF(BO49="","",BO49+BO50)</f>
        <v>5</v>
      </c>
      <c r="BN49" s="216" t="s">
        <v>19</v>
      </c>
      <c r="BO49" s="146">
        <v>3</v>
      </c>
      <c r="BP49" s="146" t="s">
        <v>23</v>
      </c>
      <c r="BQ49" s="146">
        <v>1</v>
      </c>
      <c r="BR49" s="216" t="s">
        <v>20</v>
      </c>
      <c r="BS49" s="218">
        <f>IF(BQ49="","",BQ49+BQ50)</f>
        <v>2</v>
      </c>
      <c r="BT49" s="275"/>
      <c r="BU49" s="224"/>
      <c r="BV49" s="243"/>
      <c r="BW49" s="224"/>
      <c r="BX49" s="224"/>
      <c r="BY49" s="224"/>
      <c r="BZ49" s="224"/>
      <c r="CA49" s="224"/>
      <c r="CB49" s="226"/>
      <c r="CC49" s="275"/>
      <c r="CD49" s="224"/>
      <c r="CE49" s="243"/>
      <c r="CF49" s="224"/>
      <c r="CG49" s="224"/>
      <c r="CH49" s="224"/>
      <c r="CI49" s="224"/>
      <c r="CJ49" s="224"/>
      <c r="CK49" s="226"/>
      <c r="CL49" s="243"/>
      <c r="CM49" s="224"/>
      <c r="CN49" s="243"/>
      <c r="CO49" s="224"/>
      <c r="CP49" s="224"/>
      <c r="CQ49" s="224"/>
      <c r="CR49" s="224"/>
      <c r="CS49" s="224"/>
      <c r="CT49" s="226"/>
      <c r="CU49" s="265"/>
      <c r="CV49" s="268"/>
      <c r="CW49" s="268"/>
      <c r="CX49" s="229"/>
      <c r="CY49" s="272"/>
      <c r="CZ49" s="96"/>
      <c r="DA49" s="96"/>
      <c r="DB49" s="96"/>
      <c r="DC49" s="96"/>
      <c r="DD49" s="253"/>
      <c r="DE49" s="255"/>
      <c r="DF49" s="257"/>
      <c r="DG49" s="259"/>
      <c r="DH49" s="261"/>
      <c r="DI49" s="232"/>
      <c r="DJ49" s="96"/>
      <c r="DK49" s="96"/>
      <c r="DL49" s="96"/>
      <c r="DM49" s="96"/>
      <c r="DN49" s="235"/>
    </row>
    <row r="50" spans="1:118" s="75" customFormat="1" ht="21" customHeight="1">
      <c r="A50" s="297"/>
      <c r="B50" s="249"/>
      <c r="C50" s="248"/>
      <c r="D50" s="147">
        <f>IF(B48="","",BC8)</f>
        <v>1</v>
      </c>
      <c r="E50" s="147" t="s">
        <v>0</v>
      </c>
      <c r="F50" s="147">
        <f>IF(B48="","",BA8)</f>
        <v>2</v>
      </c>
      <c r="G50" s="248"/>
      <c r="H50" s="251"/>
      <c r="I50" s="250"/>
      <c r="J50" s="248"/>
      <c r="K50" s="147">
        <f>IF(I48="","",BC14)</f>
        <v>0</v>
      </c>
      <c r="L50" s="147" t="s">
        <v>0</v>
      </c>
      <c r="M50" s="147">
        <f>IF(I48="","",BA14)</f>
        <v>2</v>
      </c>
      <c r="N50" s="248"/>
      <c r="O50" s="249"/>
      <c r="P50" s="250"/>
      <c r="Q50" s="248"/>
      <c r="R50" s="147">
        <f>IF(P48="","",BC20)</f>
        <v>1</v>
      </c>
      <c r="S50" s="147" t="s">
        <v>0</v>
      </c>
      <c r="T50" s="147">
        <f>IF(P48="","",BA20)</f>
        <v>3</v>
      </c>
      <c r="U50" s="248"/>
      <c r="V50" s="251"/>
      <c r="W50" s="250"/>
      <c r="X50" s="248"/>
      <c r="Y50" s="147">
        <f>IF(W48="","",BC26)</f>
        <v>0</v>
      </c>
      <c r="Z50" s="147" t="s">
        <v>0</v>
      </c>
      <c r="AA50" s="147">
        <f>IF(W48="","",BA26)</f>
        <v>4</v>
      </c>
      <c r="AB50" s="248"/>
      <c r="AC50" s="251"/>
      <c r="AD50" s="249"/>
      <c r="AE50" s="248"/>
      <c r="AF50" s="147">
        <f>IF(AD48="","",BC32)</f>
        <v>3</v>
      </c>
      <c r="AG50" s="147" t="s">
        <v>0</v>
      </c>
      <c r="AH50" s="147">
        <f>IF(AD48="","",BA32)</f>
        <v>0</v>
      </c>
      <c r="AI50" s="248"/>
      <c r="AJ50" s="249"/>
      <c r="AK50" s="250"/>
      <c r="AL50" s="248"/>
      <c r="AM50" s="147">
        <f>IF(AK48="","",BC38)</f>
        <v>3</v>
      </c>
      <c r="AN50" s="147" t="s">
        <v>0</v>
      </c>
      <c r="AO50" s="147">
        <f>IF(AK48="","",BA38)</f>
        <v>0</v>
      </c>
      <c r="AP50" s="248"/>
      <c r="AQ50" s="251"/>
      <c r="AR50" s="250"/>
      <c r="AS50" s="248"/>
      <c r="AT50" s="147">
        <f>IF(AR48="","",BC44)</f>
        <v>1</v>
      </c>
      <c r="AU50" s="147" t="s">
        <v>0</v>
      </c>
      <c r="AV50" s="147">
        <f>IF(AR48="","",BA44)</f>
        <v>1</v>
      </c>
      <c r="AW50" s="248"/>
      <c r="AX50" s="251"/>
      <c r="AY50" s="282"/>
      <c r="AZ50" s="283"/>
      <c r="BA50" s="283"/>
      <c r="BB50" s="283"/>
      <c r="BC50" s="283"/>
      <c r="BD50" s="283"/>
      <c r="BE50" s="328"/>
      <c r="BF50" s="250"/>
      <c r="BG50" s="248"/>
      <c r="BH50" s="147">
        <v>2</v>
      </c>
      <c r="BI50" s="147" t="s">
        <v>23</v>
      </c>
      <c r="BJ50" s="147">
        <v>0</v>
      </c>
      <c r="BK50" s="248"/>
      <c r="BL50" s="251"/>
      <c r="BM50" s="250"/>
      <c r="BN50" s="248"/>
      <c r="BO50" s="147">
        <v>2</v>
      </c>
      <c r="BP50" s="147" t="s">
        <v>23</v>
      </c>
      <c r="BQ50" s="147">
        <v>1</v>
      </c>
      <c r="BR50" s="248"/>
      <c r="BS50" s="249"/>
      <c r="BT50" s="275"/>
      <c r="BU50" s="224"/>
      <c r="BV50" s="243"/>
      <c r="BW50" s="224"/>
      <c r="BX50" s="224"/>
      <c r="BY50" s="224"/>
      <c r="BZ50" s="224"/>
      <c r="CA50" s="224"/>
      <c r="CB50" s="226"/>
      <c r="CC50" s="275"/>
      <c r="CD50" s="224"/>
      <c r="CE50" s="243"/>
      <c r="CF50" s="224"/>
      <c r="CG50" s="224"/>
      <c r="CH50" s="224"/>
      <c r="CI50" s="224"/>
      <c r="CJ50" s="224"/>
      <c r="CK50" s="226"/>
      <c r="CL50" s="243"/>
      <c r="CM50" s="224"/>
      <c r="CN50" s="243"/>
      <c r="CO50" s="224"/>
      <c r="CP50" s="224"/>
      <c r="CQ50" s="224"/>
      <c r="CR50" s="224"/>
      <c r="CS50" s="224"/>
      <c r="CT50" s="226"/>
      <c r="CU50" s="266"/>
      <c r="CV50" s="269"/>
      <c r="CW50" s="269"/>
      <c r="CX50" s="270"/>
      <c r="CY50" s="273"/>
      <c r="CZ50" s="96"/>
      <c r="DA50" s="96"/>
      <c r="DB50" s="96"/>
      <c r="DC50" s="96"/>
      <c r="DD50" s="254"/>
      <c r="DE50" s="255"/>
      <c r="DF50" s="257"/>
      <c r="DG50" s="259"/>
      <c r="DH50" s="261"/>
      <c r="DI50" s="232"/>
      <c r="DJ50" s="96"/>
      <c r="DK50" s="96"/>
      <c r="DL50" s="96"/>
      <c r="DM50" s="96"/>
      <c r="DN50" s="235"/>
    </row>
    <row r="51" spans="1:118" s="75" customFormat="1" ht="21" customHeight="1">
      <c r="A51" s="297"/>
      <c r="B51" s="290" t="str">
        <f>IF(AY9="●","○",IF(AY9="○","●",IF(AY9="△","△","")))</f>
        <v>●</v>
      </c>
      <c r="C51" s="290"/>
      <c r="D51" s="290"/>
      <c r="E51" s="290"/>
      <c r="F51" s="290"/>
      <c r="G51" s="290"/>
      <c r="H51" s="291"/>
      <c r="I51" s="245" t="str">
        <f>IF(AY15="●","○",IF(AY15="○","●",IF(AY15="△","△","")))</f>
        <v>●</v>
      </c>
      <c r="J51" s="246"/>
      <c r="K51" s="246"/>
      <c r="L51" s="246"/>
      <c r="M51" s="246"/>
      <c r="N51" s="246"/>
      <c r="O51" s="246"/>
      <c r="P51" s="292" t="str">
        <f>IF(AY21="●","○",IF(AY21="○","●",IF(AY21="△","△","")))</f>
        <v>●</v>
      </c>
      <c r="Q51" s="290"/>
      <c r="R51" s="290"/>
      <c r="S51" s="290"/>
      <c r="T51" s="290"/>
      <c r="U51" s="290"/>
      <c r="V51" s="291"/>
      <c r="W51" s="245" t="str">
        <f>IF(AY27="●","○",IF(AY27="○","●",IF(AY27="△","△","")))</f>
        <v>△</v>
      </c>
      <c r="X51" s="246"/>
      <c r="Y51" s="246"/>
      <c r="Z51" s="246"/>
      <c r="AA51" s="246"/>
      <c r="AB51" s="246"/>
      <c r="AC51" s="247"/>
      <c r="AD51" s="245" t="str">
        <f>IF(AY33="●","○",IF(AY33="○","●",IF(AY33="△","△","")))</f>
        <v>○</v>
      </c>
      <c r="AE51" s="246"/>
      <c r="AF51" s="246"/>
      <c r="AG51" s="246"/>
      <c r="AH51" s="246"/>
      <c r="AI51" s="246"/>
      <c r="AJ51" s="247"/>
      <c r="AK51" s="279" t="str">
        <f>IF(AY39="●","○",IF(AY39="○","●",IF(AY39="△","△","")))</f>
        <v>●</v>
      </c>
      <c r="AL51" s="280"/>
      <c r="AM51" s="280"/>
      <c r="AN51" s="280"/>
      <c r="AO51" s="280"/>
      <c r="AP51" s="280"/>
      <c r="AQ51" s="281"/>
      <c r="AR51" s="245" t="str">
        <f>IF(AY45="●","○",IF(AY45="○","●",IF(AY45="△","△","")))</f>
        <v>○</v>
      </c>
      <c r="AS51" s="246"/>
      <c r="AT51" s="246"/>
      <c r="AU51" s="246"/>
      <c r="AV51" s="246"/>
      <c r="AW51" s="246"/>
      <c r="AX51" s="247"/>
      <c r="AY51" s="282"/>
      <c r="AZ51" s="283"/>
      <c r="BA51" s="283"/>
      <c r="BB51" s="283"/>
      <c r="BC51" s="283"/>
      <c r="BD51" s="283"/>
      <c r="BE51" s="328"/>
      <c r="BF51" s="245" t="str">
        <f>IF(BH52="","",IF(BF52&gt;BL52,"○",IF(BF52&lt;BL52,"●","△")))</f>
        <v>△</v>
      </c>
      <c r="BG51" s="246"/>
      <c r="BH51" s="246"/>
      <c r="BI51" s="246"/>
      <c r="BJ51" s="246"/>
      <c r="BK51" s="246"/>
      <c r="BL51" s="247"/>
      <c r="BM51" s="245" t="str">
        <f>IF(BO52="","",IF(BM52&gt;BS52,"○",IF(BM52&lt;BS52,"●","△")))</f>
        <v>○</v>
      </c>
      <c r="BN51" s="246"/>
      <c r="BO51" s="246"/>
      <c r="BP51" s="246"/>
      <c r="BQ51" s="246"/>
      <c r="BR51" s="246"/>
      <c r="BS51" s="246"/>
      <c r="BT51" s="275">
        <f>IF(B51="○",3,IF(B51="△",1,0))</f>
        <v>0</v>
      </c>
      <c r="BU51" s="224">
        <f>IF(I51="○",3,IF(I51="△",1,0))</f>
        <v>0</v>
      </c>
      <c r="BV51" s="243">
        <f>IF(P51="○",3,IF(P51="△",1,0))</f>
        <v>0</v>
      </c>
      <c r="BW51" s="224">
        <f>IF(W51="○",3,IF(W51="△",1,0))</f>
        <v>1</v>
      </c>
      <c r="BX51" s="224">
        <f>IF(AD51="○",3,IF(AD51="△",1,0))</f>
        <v>3</v>
      </c>
      <c r="BY51" s="224">
        <f>IF(AK51="○",3,IF(AK51="△",1,0))</f>
        <v>0</v>
      </c>
      <c r="BZ51" s="224">
        <f>IF(AR51="○",3,IF(AR51="△",1,0))</f>
        <v>3</v>
      </c>
      <c r="CA51" s="224">
        <f>IF(BF51="○",3,IF(BF51="△",1,0))</f>
        <v>1</v>
      </c>
      <c r="CB51" s="226">
        <f>IF(BM51="○",3,IF(BM51="△",1,0))</f>
        <v>3</v>
      </c>
      <c r="CC51" s="275">
        <f>B52</f>
        <v>0</v>
      </c>
      <c r="CD51" s="224">
        <f>I52</f>
        <v>3</v>
      </c>
      <c r="CE51" s="243">
        <f>P52</f>
        <v>0</v>
      </c>
      <c r="CF51" s="224">
        <f>W52</f>
        <v>3</v>
      </c>
      <c r="CG51" s="224">
        <f>AD52</f>
        <v>8</v>
      </c>
      <c r="CH51" s="224">
        <f>AK52</f>
        <v>1</v>
      </c>
      <c r="CI51" s="224">
        <f>AR52</f>
        <v>2</v>
      </c>
      <c r="CJ51" s="224">
        <f>BF52</f>
        <v>0</v>
      </c>
      <c r="CK51" s="226">
        <f>BM52</f>
        <v>2</v>
      </c>
      <c r="CL51" s="243">
        <f>H52</f>
        <v>2</v>
      </c>
      <c r="CM51" s="224">
        <f>O52</f>
        <v>6</v>
      </c>
      <c r="CN51" s="243">
        <f>V52</f>
        <v>2</v>
      </c>
      <c r="CO51" s="224">
        <f>AC52</f>
        <v>3</v>
      </c>
      <c r="CP51" s="224">
        <f>AJ52</f>
        <v>0</v>
      </c>
      <c r="CQ51" s="224">
        <f>AQ52</f>
        <v>6</v>
      </c>
      <c r="CR51" s="224">
        <f>AX52</f>
        <v>0</v>
      </c>
      <c r="CS51" s="224">
        <f>BL52</f>
        <v>0</v>
      </c>
      <c r="CT51" s="226">
        <f>BS52</f>
        <v>1</v>
      </c>
      <c r="CU51" s="237">
        <f t="shared" si="3"/>
        <v>11</v>
      </c>
      <c r="CV51" s="240">
        <f>SUM(CC51:CK53)</f>
        <v>19</v>
      </c>
      <c r="CW51" s="240">
        <f>SUM(CL51:CT53)</f>
        <v>20</v>
      </c>
      <c r="CX51" s="228" t="str">
        <f>IF(CV51&gt;CW51,"+",IF(CV51&lt;CW51,"-","±"))</f>
        <v>-</v>
      </c>
      <c r="CY51" s="231">
        <f>ABS(CV51-CW51)</f>
        <v>1</v>
      </c>
      <c r="CZ51" s="96"/>
      <c r="DA51" s="96"/>
      <c r="DB51" s="96"/>
      <c r="DC51" s="96"/>
      <c r="DD51" s="234">
        <f>IF(DA34=0,"",RANK(DC31,DC24:DC33))</f>
        <v>6</v>
      </c>
      <c r="DE51" s="255"/>
      <c r="DF51" s="257"/>
      <c r="DG51" s="259"/>
      <c r="DH51" s="261" t="str">
        <f>IF(DF51&gt;DG51,"+",IF(DF51&lt;DG51,"-","±"))</f>
        <v>±</v>
      </c>
      <c r="DI51" s="232"/>
      <c r="DJ51" s="96"/>
      <c r="DK51" s="96"/>
      <c r="DL51" s="96"/>
      <c r="DM51" s="96"/>
      <c r="DN51" s="235"/>
    </row>
    <row r="52" spans="1:118" s="74" customFormat="1" ht="21" customHeight="1">
      <c r="A52" s="297"/>
      <c r="B52" s="218">
        <f>BE10</f>
        <v>0</v>
      </c>
      <c r="C52" s="216" t="s">
        <v>19</v>
      </c>
      <c r="D52" s="146">
        <f>IF(B51="","",BC10)</f>
        <v>0</v>
      </c>
      <c r="E52" s="146" t="s">
        <v>0</v>
      </c>
      <c r="F52" s="146">
        <f>IF(B51="","",BA10)</f>
        <v>1</v>
      </c>
      <c r="G52" s="216" t="s">
        <v>20</v>
      </c>
      <c r="H52" s="222">
        <f>AY10</f>
        <v>2</v>
      </c>
      <c r="I52" s="220">
        <f>BE16</f>
        <v>3</v>
      </c>
      <c r="J52" s="216" t="s">
        <v>19</v>
      </c>
      <c r="K52" s="146">
        <f>IF(I51="","",BC16)</f>
        <v>2</v>
      </c>
      <c r="L52" s="146" t="s">
        <v>0</v>
      </c>
      <c r="M52" s="146">
        <f>IF(I51="","",BA16)</f>
        <v>0</v>
      </c>
      <c r="N52" s="216" t="s">
        <v>20</v>
      </c>
      <c r="O52" s="218">
        <f>AY16</f>
        <v>6</v>
      </c>
      <c r="P52" s="220">
        <f>BE22</f>
        <v>0</v>
      </c>
      <c r="Q52" s="216" t="s">
        <v>19</v>
      </c>
      <c r="R52" s="146">
        <f>IF(P51="","",BC22)</f>
        <v>0</v>
      </c>
      <c r="S52" s="146" t="s">
        <v>0</v>
      </c>
      <c r="T52" s="146">
        <f>IF(P51="","",BA22)</f>
        <v>0</v>
      </c>
      <c r="U52" s="216" t="s">
        <v>20</v>
      </c>
      <c r="V52" s="222">
        <f>AY22</f>
        <v>2</v>
      </c>
      <c r="W52" s="220">
        <f>BE28</f>
        <v>3</v>
      </c>
      <c r="X52" s="216" t="s">
        <v>19</v>
      </c>
      <c r="Y52" s="146">
        <f>IF(W51="","",BC28)</f>
        <v>1</v>
      </c>
      <c r="Z52" s="146" t="s">
        <v>0</v>
      </c>
      <c r="AA52" s="146">
        <f>IF(W51="","",BA28)</f>
        <v>3</v>
      </c>
      <c r="AB52" s="216" t="s">
        <v>20</v>
      </c>
      <c r="AC52" s="222">
        <f>AY28</f>
        <v>3</v>
      </c>
      <c r="AD52" s="218">
        <f>BE34</f>
        <v>8</v>
      </c>
      <c r="AE52" s="216" t="s">
        <v>19</v>
      </c>
      <c r="AF52" s="146">
        <f>IF(AD51="","",BC34)</f>
        <v>3</v>
      </c>
      <c r="AG52" s="146" t="s">
        <v>0</v>
      </c>
      <c r="AH52" s="146">
        <f>IF(AD51="","",BA34)</f>
        <v>0</v>
      </c>
      <c r="AI52" s="216" t="s">
        <v>20</v>
      </c>
      <c r="AJ52" s="218">
        <f>AY34</f>
        <v>0</v>
      </c>
      <c r="AK52" s="220">
        <f>BE40</f>
        <v>1</v>
      </c>
      <c r="AL52" s="216" t="s">
        <v>19</v>
      </c>
      <c r="AM52" s="146">
        <f>IF(AK51="","",BC40)</f>
        <v>1</v>
      </c>
      <c r="AN52" s="146" t="s">
        <v>0</v>
      </c>
      <c r="AO52" s="146">
        <f>IF(AK51="","",BA40)</f>
        <v>2</v>
      </c>
      <c r="AP52" s="216" t="s">
        <v>20</v>
      </c>
      <c r="AQ52" s="222">
        <f>AY40</f>
        <v>6</v>
      </c>
      <c r="AR52" s="220">
        <f>BE46</f>
        <v>2</v>
      </c>
      <c r="AS52" s="216" t="s">
        <v>19</v>
      </c>
      <c r="AT52" s="146">
        <f>IF(AR51="","",BC46)</f>
        <v>0</v>
      </c>
      <c r="AU52" s="146" t="s">
        <v>0</v>
      </c>
      <c r="AV52" s="146">
        <f>IF(AR51="","",BA46)</f>
        <v>0</v>
      </c>
      <c r="AW52" s="216" t="s">
        <v>20</v>
      </c>
      <c r="AX52" s="222">
        <f>AY46</f>
        <v>0</v>
      </c>
      <c r="AY52" s="282"/>
      <c r="AZ52" s="283"/>
      <c r="BA52" s="283"/>
      <c r="BB52" s="283"/>
      <c r="BC52" s="283"/>
      <c r="BD52" s="283"/>
      <c r="BE52" s="328"/>
      <c r="BF52" s="220">
        <f>IF(BH52="","",BH52+BH53)</f>
        <v>0</v>
      </c>
      <c r="BG52" s="216" t="s">
        <v>19</v>
      </c>
      <c r="BH52" s="146">
        <v>0</v>
      </c>
      <c r="BI52" s="146" t="s">
        <v>23</v>
      </c>
      <c r="BJ52" s="146">
        <v>0</v>
      </c>
      <c r="BK52" s="216" t="s">
        <v>20</v>
      </c>
      <c r="BL52" s="222">
        <f>IF(BJ52="","",BJ52+BJ53)</f>
        <v>0</v>
      </c>
      <c r="BM52" s="220">
        <f>IF(BO52="","",BO52+BO53)</f>
        <v>2</v>
      </c>
      <c r="BN52" s="216" t="s">
        <v>19</v>
      </c>
      <c r="BO52" s="146">
        <v>1</v>
      </c>
      <c r="BP52" s="146" t="s">
        <v>23</v>
      </c>
      <c r="BQ52" s="146">
        <v>0</v>
      </c>
      <c r="BR52" s="216" t="s">
        <v>20</v>
      </c>
      <c r="BS52" s="218">
        <f>IF(BQ52="","",BQ52+BQ53)</f>
        <v>1</v>
      </c>
      <c r="BT52" s="275"/>
      <c r="BU52" s="224"/>
      <c r="BV52" s="243"/>
      <c r="BW52" s="224"/>
      <c r="BX52" s="224"/>
      <c r="BY52" s="224"/>
      <c r="BZ52" s="224"/>
      <c r="CA52" s="224"/>
      <c r="CB52" s="226"/>
      <c r="CC52" s="275"/>
      <c r="CD52" s="224"/>
      <c r="CE52" s="243"/>
      <c r="CF52" s="224"/>
      <c r="CG52" s="224"/>
      <c r="CH52" s="224"/>
      <c r="CI52" s="224"/>
      <c r="CJ52" s="224"/>
      <c r="CK52" s="226"/>
      <c r="CL52" s="243"/>
      <c r="CM52" s="224"/>
      <c r="CN52" s="243"/>
      <c r="CO52" s="224"/>
      <c r="CP52" s="224"/>
      <c r="CQ52" s="224"/>
      <c r="CR52" s="224"/>
      <c r="CS52" s="224"/>
      <c r="CT52" s="226"/>
      <c r="CU52" s="238"/>
      <c r="CV52" s="241"/>
      <c r="CW52" s="241"/>
      <c r="CX52" s="229"/>
      <c r="CY52" s="232"/>
      <c r="CZ52" s="96"/>
      <c r="DA52" s="96"/>
      <c r="DB52" s="96"/>
      <c r="DC52" s="96"/>
      <c r="DD52" s="235"/>
      <c r="DE52" s="255"/>
      <c r="DF52" s="257"/>
      <c r="DG52" s="259"/>
      <c r="DH52" s="261"/>
      <c r="DI52" s="232"/>
      <c r="DJ52" s="96"/>
      <c r="DK52" s="96"/>
      <c r="DL52" s="96"/>
      <c r="DM52" s="96"/>
      <c r="DN52" s="235"/>
    </row>
    <row r="53" spans="1:118" s="74" customFormat="1" ht="21" customHeight="1">
      <c r="A53" s="333"/>
      <c r="B53" s="249"/>
      <c r="C53" s="248"/>
      <c r="D53" s="147">
        <f>IF(B51="","",BC11)</f>
        <v>0</v>
      </c>
      <c r="E53" s="147" t="s">
        <v>0</v>
      </c>
      <c r="F53" s="147">
        <f>IF(B51="","",BA11)</f>
        <v>1</v>
      </c>
      <c r="G53" s="248"/>
      <c r="H53" s="251"/>
      <c r="I53" s="250"/>
      <c r="J53" s="248"/>
      <c r="K53" s="147">
        <f>IF(I51="","",BC17)</f>
        <v>1</v>
      </c>
      <c r="L53" s="147" t="s">
        <v>0</v>
      </c>
      <c r="M53" s="147">
        <f>IF(I51="","",BA17)</f>
        <v>6</v>
      </c>
      <c r="N53" s="248"/>
      <c r="O53" s="249"/>
      <c r="P53" s="250"/>
      <c r="Q53" s="248"/>
      <c r="R53" s="147">
        <f>IF(P51="","",BC23)</f>
        <v>0</v>
      </c>
      <c r="S53" s="147" t="s">
        <v>0</v>
      </c>
      <c r="T53" s="147">
        <f>IF(P51="","",BA23)</f>
        <v>2</v>
      </c>
      <c r="U53" s="248"/>
      <c r="V53" s="251"/>
      <c r="W53" s="250"/>
      <c r="X53" s="248"/>
      <c r="Y53" s="147">
        <f>IF(W51="","",BC29)</f>
        <v>2</v>
      </c>
      <c r="Z53" s="147" t="s">
        <v>0</v>
      </c>
      <c r="AA53" s="147">
        <f>IF(W51="","",BA29)</f>
        <v>0</v>
      </c>
      <c r="AB53" s="248"/>
      <c r="AC53" s="251"/>
      <c r="AD53" s="249"/>
      <c r="AE53" s="248"/>
      <c r="AF53" s="147">
        <f>IF(AD51="","",BC35)</f>
        <v>5</v>
      </c>
      <c r="AG53" s="147" t="s">
        <v>0</v>
      </c>
      <c r="AH53" s="147">
        <f>IF(AD51="","",BA35)</f>
        <v>0</v>
      </c>
      <c r="AI53" s="248"/>
      <c r="AJ53" s="249"/>
      <c r="AK53" s="250"/>
      <c r="AL53" s="248"/>
      <c r="AM53" s="147">
        <f>IF(AK51="","",BC41)</f>
        <v>0</v>
      </c>
      <c r="AN53" s="147" t="s">
        <v>0</v>
      </c>
      <c r="AO53" s="147">
        <f>IF(AK51="","",BA41)</f>
        <v>4</v>
      </c>
      <c r="AP53" s="248"/>
      <c r="AQ53" s="251"/>
      <c r="AR53" s="250"/>
      <c r="AS53" s="248"/>
      <c r="AT53" s="147">
        <f>IF(AR51="","",BC47)</f>
        <v>2</v>
      </c>
      <c r="AU53" s="147" t="s">
        <v>0</v>
      </c>
      <c r="AV53" s="147">
        <f>IF(AR51="","",BA47)</f>
        <v>0</v>
      </c>
      <c r="AW53" s="248"/>
      <c r="AX53" s="251"/>
      <c r="AY53" s="329"/>
      <c r="AZ53" s="330"/>
      <c r="BA53" s="330"/>
      <c r="BB53" s="330"/>
      <c r="BC53" s="330"/>
      <c r="BD53" s="330"/>
      <c r="BE53" s="331"/>
      <c r="BF53" s="250"/>
      <c r="BG53" s="248"/>
      <c r="BH53" s="147">
        <v>0</v>
      </c>
      <c r="BI53" s="147" t="s">
        <v>23</v>
      </c>
      <c r="BJ53" s="147">
        <v>0</v>
      </c>
      <c r="BK53" s="248"/>
      <c r="BL53" s="251"/>
      <c r="BM53" s="250"/>
      <c r="BN53" s="248"/>
      <c r="BO53" s="147">
        <v>1</v>
      </c>
      <c r="BP53" s="147" t="s">
        <v>23</v>
      </c>
      <c r="BQ53" s="147">
        <v>1</v>
      </c>
      <c r="BR53" s="248"/>
      <c r="BS53" s="249"/>
      <c r="BT53" s="337"/>
      <c r="BU53" s="334"/>
      <c r="BV53" s="336"/>
      <c r="BW53" s="334"/>
      <c r="BX53" s="334"/>
      <c r="BY53" s="334"/>
      <c r="BZ53" s="334"/>
      <c r="CA53" s="334"/>
      <c r="CB53" s="335"/>
      <c r="CC53" s="337"/>
      <c r="CD53" s="334"/>
      <c r="CE53" s="336"/>
      <c r="CF53" s="334"/>
      <c r="CG53" s="334"/>
      <c r="CH53" s="334"/>
      <c r="CI53" s="334"/>
      <c r="CJ53" s="334"/>
      <c r="CK53" s="335"/>
      <c r="CL53" s="336"/>
      <c r="CM53" s="334"/>
      <c r="CN53" s="336"/>
      <c r="CO53" s="334"/>
      <c r="CP53" s="334"/>
      <c r="CQ53" s="334"/>
      <c r="CR53" s="334"/>
      <c r="CS53" s="334"/>
      <c r="CT53" s="335"/>
      <c r="CU53" s="264"/>
      <c r="CV53" s="267"/>
      <c r="CW53" s="267"/>
      <c r="CX53" s="305"/>
      <c r="CY53" s="271"/>
      <c r="CZ53" s="96"/>
      <c r="DA53" s="96"/>
      <c r="DB53" s="96"/>
      <c r="DC53" s="96"/>
      <c r="DD53" s="252"/>
      <c r="DE53" s="255"/>
      <c r="DF53" s="257"/>
      <c r="DG53" s="259"/>
      <c r="DH53" s="261"/>
      <c r="DI53" s="232"/>
      <c r="DJ53" s="96"/>
      <c r="DK53" s="96"/>
      <c r="DL53" s="96"/>
      <c r="DM53" s="96"/>
      <c r="DN53" s="235"/>
    </row>
    <row r="54" spans="1:118" s="75" customFormat="1" ht="21" customHeight="1">
      <c r="A54" s="332" t="str">
        <f>IF(BF3="","",BF3)</f>
        <v>高知ユナイテッドSCJY</v>
      </c>
      <c r="B54" s="288" t="str">
        <f>IF(BF6="●","○",IF(BF6="○","●",IF(BF6="△","△","")))</f>
        <v>●</v>
      </c>
      <c r="C54" s="288"/>
      <c r="D54" s="288"/>
      <c r="E54" s="288"/>
      <c r="F54" s="288"/>
      <c r="G54" s="288"/>
      <c r="H54" s="289"/>
      <c r="I54" s="322" t="str">
        <f>IF(BF12="●","○",IF(BF12="○","●",IF(BF12="△","△","")))</f>
        <v>●</v>
      </c>
      <c r="J54" s="288"/>
      <c r="K54" s="288"/>
      <c r="L54" s="288"/>
      <c r="M54" s="288"/>
      <c r="N54" s="288"/>
      <c r="O54" s="288"/>
      <c r="P54" s="322" t="str">
        <f>IF(BF18="●","○",IF(BF18="○","●",IF(BF18="△","△","")))</f>
        <v>●</v>
      </c>
      <c r="Q54" s="288"/>
      <c r="R54" s="288"/>
      <c r="S54" s="288"/>
      <c r="T54" s="288"/>
      <c r="U54" s="288"/>
      <c r="V54" s="289"/>
      <c r="W54" s="322" t="str">
        <f>IF(BF24="●","○",IF(BF24="○","●",IF(BF24="△","△","")))</f>
        <v>●</v>
      </c>
      <c r="X54" s="288"/>
      <c r="Y54" s="288"/>
      <c r="Z54" s="288"/>
      <c r="AA54" s="288"/>
      <c r="AB54" s="288"/>
      <c r="AC54" s="289"/>
      <c r="AD54" s="288" t="str">
        <f>IF(BF30="●","○",IF(BF30="○","●",IF(BF30="△","△","")))</f>
        <v>○</v>
      </c>
      <c r="AE54" s="288"/>
      <c r="AF54" s="288"/>
      <c r="AG54" s="288"/>
      <c r="AH54" s="288"/>
      <c r="AI54" s="288"/>
      <c r="AJ54" s="288"/>
      <c r="AK54" s="322" t="str">
        <f>IF(BF36="●","○",IF(BF36="○","●",IF(BF36="△","△","")))</f>
        <v>●</v>
      </c>
      <c r="AL54" s="288"/>
      <c r="AM54" s="288"/>
      <c r="AN54" s="288"/>
      <c r="AO54" s="288"/>
      <c r="AP54" s="288"/>
      <c r="AQ54" s="289"/>
      <c r="AR54" s="322" t="str">
        <f>IF(BF42="●","○",IF(BF42="○","●",IF(BF42="△","△","")))</f>
        <v>●</v>
      </c>
      <c r="AS54" s="288"/>
      <c r="AT54" s="288"/>
      <c r="AU54" s="288"/>
      <c r="AV54" s="288"/>
      <c r="AW54" s="288"/>
      <c r="AX54" s="289"/>
      <c r="AY54" s="288" t="str">
        <f>IF(BF48="●","○",IF(BF48="○","●",IF(BF48="△","△","")))</f>
        <v>●</v>
      </c>
      <c r="AZ54" s="288"/>
      <c r="BA54" s="288"/>
      <c r="BB54" s="288"/>
      <c r="BC54" s="288"/>
      <c r="BD54" s="288"/>
      <c r="BE54" s="288"/>
      <c r="BF54" s="325"/>
      <c r="BG54" s="326"/>
      <c r="BH54" s="326"/>
      <c r="BI54" s="326"/>
      <c r="BJ54" s="326"/>
      <c r="BK54" s="326"/>
      <c r="BL54" s="327"/>
      <c r="BM54" s="322" t="str">
        <f>IF(BO55="","",IF(BM55&gt;BS55,"○",IF(BM55&lt;BS55,"●","△")))</f>
        <v>△</v>
      </c>
      <c r="BN54" s="288"/>
      <c r="BO54" s="288"/>
      <c r="BP54" s="288"/>
      <c r="BQ54" s="288"/>
      <c r="BR54" s="288"/>
      <c r="BS54" s="323"/>
      <c r="BT54" s="321">
        <f>IF(B54="○",3,IF(B54="△",1,0))</f>
        <v>0</v>
      </c>
      <c r="BU54" s="318">
        <f>IF(I54="○",3,IF(I54="△",1,0))</f>
        <v>0</v>
      </c>
      <c r="BV54" s="320">
        <f>IF(P54="○",3,IF(P54="△",1,0))</f>
        <v>0</v>
      </c>
      <c r="BW54" s="318">
        <f>IF(W54="○",3,IF(W54="△",1,0))</f>
        <v>0</v>
      </c>
      <c r="BX54" s="318">
        <f>IF(AD54="○",3,IF(AD54="△",1,0))</f>
        <v>3</v>
      </c>
      <c r="BY54" s="318">
        <f>IF(AK54="○",3,IF(AK54="△",1,0))</f>
        <v>0</v>
      </c>
      <c r="BZ54" s="318">
        <f>IF(AR54="○",3,IF(AR54="△",1,0))</f>
        <v>0</v>
      </c>
      <c r="CA54" s="318">
        <f>IF(AY54="○",3,IF(AY54="△",1,0))</f>
        <v>0</v>
      </c>
      <c r="CB54" s="319">
        <f>IF(BM54="○",3,IF(BM54="△",1,0))</f>
        <v>1</v>
      </c>
      <c r="CC54" s="321">
        <f>B55</f>
        <v>0</v>
      </c>
      <c r="CD54" s="318">
        <f>I55</f>
        <v>1</v>
      </c>
      <c r="CE54" s="320">
        <f>P55</f>
        <v>0</v>
      </c>
      <c r="CF54" s="318">
        <f>W55</f>
        <v>1</v>
      </c>
      <c r="CG54" s="318">
        <f>AD55</f>
        <v>1</v>
      </c>
      <c r="CH54" s="318">
        <f>AK55</f>
        <v>0</v>
      </c>
      <c r="CI54" s="318">
        <f>AR55</f>
        <v>1</v>
      </c>
      <c r="CJ54" s="318">
        <f>AY55</f>
        <v>1</v>
      </c>
      <c r="CK54" s="319">
        <f>BM55</f>
        <v>1</v>
      </c>
      <c r="CL54" s="320">
        <f>H55</f>
        <v>10</v>
      </c>
      <c r="CM54" s="318">
        <f>O55</f>
        <v>8</v>
      </c>
      <c r="CN54" s="320">
        <f>V55</f>
        <v>4</v>
      </c>
      <c r="CO54" s="318">
        <f>AC55</f>
        <v>3</v>
      </c>
      <c r="CP54" s="318">
        <f>AJ55</f>
        <v>0</v>
      </c>
      <c r="CQ54" s="318">
        <f>AQ55</f>
        <v>3</v>
      </c>
      <c r="CR54" s="318">
        <f>AX55</f>
        <v>9</v>
      </c>
      <c r="CS54" s="318">
        <f>BE55</f>
        <v>5</v>
      </c>
      <c r="CT54" s="319">
        <f>BS55</f>
        <v>1</v>
      </c>
      <c r="CU54" s="265">
        <f t="shared" si="3"/>
        <v>4</v>
      </c>
      <c r="CV54" s="268">
        <f>SUM(CC54:CK56)</f>
        <v>6</v>
      </c>
      <c r="CW54" s="268">
        <f>SUM(CL54:CT56)</f>
        <v>43</v>
      </c>
      <c r="CX54" s="313" t="str">
        <f>IF(CV54&gt;CW54,"+",IF(CV54&lt;CW54,"-","±"))</f>
        <v>-</v>
      </c>
      <c r="CY54" s="272">
        <f>ABS(CV54-CW54)</f>
        <v>37</v>
      </c>
      <c r="CZ54" s="96"/>
      <c r="DA54" s="96"/>
      <c r="DB54" s="96"/>
      <c r="DC54" s="96"/>
      <c r="DD54" s="253">
        <f>IF(DA18=0,"",RANK(DC16,DC8:DC17))</f>
        <v>9</v>
      </c>
      <c r="DE54" s="314">
        <f>CU54+CU57</f>
        <v>13</v>
      </c>
      <c r="DF54" s="316">
        <f>CV54+CV57</f>
        <v>21</v>
      </c>
      <c r="DG54" s="307">
        <f>CW54+CW57</f>
        <v>66</v>
      </c>
      <c r="DH54" s="309" t="str">
        <f>IF(DF54&gt;DG54,"+",IF(DF54&lt;DG54,"-","±"))</f>
        <v>-</v>
      </c>
      <c r="DI54" s="311">
        <f>ABS(DF54-DG54)</f>
        <v>45</v>
      </c>
      <c r="DJ54" s="96"/>
      <c r="DK54" s="96"/>
      <c r="DL54" s="96"/>
      <c r="DM54" s="96"/>
      <c r="DN54" s="312">
        <f>IF(DK18=0,"",RANK(DM16,$DM$8:$DM$17))</f>
        <v>9</v>
      </c>
    </row>
    <row r="55" spans="1:118" s="75" customFormat="1" ht="21" customHeight="1">
      <c r="A55" s="297"/>
      <c r="B55" s="218">
        <f>BL7</f>
        <v>0</v>
      </c>
      <c r="C55" s="216" t="s">
        <v>19</v>
      </c>
      <c r="D55" s="146">
        <f>IF(B54="","",BJ7)</f>
        <v>0</v>
      </c>
      <c r="E55" s="146" t="s">
        <v>0</v>
      </c>
      <c r="F55" s="146">
        <f>IF(B54="","",BH7)</f>
        <v>3</v>
      </c>
      <c r="G55" s="216" t="s">
        <v>20</v>
      </c>
      <c r="H55" s="222">
        <f>BF7</f>
        <v>10</v>
      </c>
      <c r="I55" s="220">
        <f>BL13</f>
        <v>1</v>
      </c>
      <c r="J55" s="216" t="s">
        <v>19</v>
      </c>
      <c r="K55" s="146">
        <f>IF(I54="","",BJ13)</f>
        <v>1</v>
      </c>
      <c r="L55" s="146" t="s">
        <v>0</v>
      </c>
      <c r="M55" s="146">
        <f>IF(I54="","",BH13)</f>
        <v>4</v>
      </c>
      <c r="N55" s="216" t="s">
        <v>20</v>
      </c>
      <c r="O55" s="218">
        <f>BF13</f>
        <v>8</v>
      </c>
      <c r="P55" s="220">
        <f>BL19</f>
        <v>0</v>
      </c>
      <c r="Q55" s="216" t="s">
        <v>19</v>
      </c>
      <c r="R55" s="146">
        <f>IF(P54="","",BJ19)</f>
        <v>0</v>
      </c>
      <c r="S55" s="146" t="s">
        <v>0</v>
      </c>
      <c r="T55" s="146">
        <f>IF(P54="","",BH19)</f>
        <v>3</v>
      </c>
      <c r="U55" s="216" t="s">
        <v>20</v>
      </c>
      <c r="V55" s="222">
        <f>BF19</f>
        <v>4</v>
      </c>
      <c r="W55" s="220">
        <f>BL25</f>
        <v>1</v>
      </c>
      <c r="X55" s="216" t="s">
        <v>19</v>
      </c>
      <c r="Y55" s="146">
        <f>IF(W54="","",BJ25)</f>
        <v>0</v>
      </c>
      <c r="Z55" s="146" t="s">
        <v>0</v>
      </c>
      <c r="AA55" s="146">
        <f>IF(W54="","",BH25)</f>
        <v>2</v>
      </c>
      <c r="AB55" s="216" t="s">
        <v>20</v>
      </c>
      <c r="AC55" s="222">
        <f>BF25</f>
        <v>3</v>
      </c>
      <c r="AD55" s="218">
        <f>BL31</f>
        <v>1</v>
      </c>
      <c r="AE55" s="216" t="s">
        <v>19</v>
      </c>
      <c r="AF55" s="146">
        <f>IF(AD54="","",BJ31)</f>
        <v>0</v>
      </c>
      <c r="AG55" s="146" t="s">
        <v>0</v>
      </c>
      <c r="AH55" s="146">
        <f>IF(AD54="","",BH31)</f>
        <v>0</v>
      </c>
      <c r="AI55" s="216" t="s">
        <v>20</v>
      </c>
      <c r="AJ55" s="218">
        <f>BF31</f>
        <v>0</v>
      </c>
      <c r="AK55" s="220">
        <f>BL37</f>
        <v>0</v>
      </c>
      <c r="AL55" s="216" t="s">
        <v>19</v>
      </c>
      <c r="AM55" s="146">
        <f>IF(AK54="","",BJ37)</f>
        <v>0</v>
      </c>
      <c r="AN55" s="146" t="s">
        <v>0</v>
      </c>
      <c r="AO55" s="146">
        <f>IF(AK54="","",BH37)</f>
        <v>1</v>
      </c>
      <c r="AP55" s="216" t="s">
        <v>20</v>
      </c>
      <c r="AQ55" s="222">
        <f>BF37</f>
        <v>3</v>
      </c>
      <c r="AR55" s="220">
        <f>BL43</f>
        <v>1</v>
      </c>
      <c r="AS55" s="216" t="s">
        <v>19</v>
      </c>
      <c r="AT55" s="146">
        <f>IF(AR54="","",BJ43)</f>
        <v>1</v>
      </c>
      <c r="AU55" s="146" t="s">
        <v>0</v>
      </c>
      <c r="AV55" s="146">
        <f>IF(AR54="","",BH43)</f>
        <v>1</v>
      </c>
      <c r="AW55" s="216" t="s">
        <v>20</v>
      </c>
      <c r="AX55" s="222">
        <f>BF43</f>
        <v>9</v>
      </c>
      <c r="AY55" s="218">
        <f>BL49</f>
        <v>1</v>
      </c>
      <c r="AZ55" s="216" t="s">
        <v>19</v>
      </c>
      <c r="BA55" s="146">
        <f>IF(AY54="","",BJ49)</f>
        <v>1</v>
      </c>
      <c r="BB55" s="146" t="s">
        <v>0</v>
      </c>
      <c r="BC55" s="146">
        <f>IF(AY54="","",BH49)</f>
        <v>3</v>
      </c>
      <c r="BD55" s="216" t="s">
        <v>20</v>
      </c>
      <c r="BE55" s="218">
        <f>BF49</f>
        <v>5</v>
      </c>
      <c r="BF55" s="282"/>
      <c r="BG55" s="283"/>
      <c r="BH55" s="283"/>
      <c r="BI55" s="283"/>
      <c r="BJ55" s="283"/>
      <c r="BK55" s="283"/>
      <c r="BL55" s="328"/>
      <c r="BM55" s="220">
        <f>IF(BO55="","",BO55+BO56)</f>
        <v>1</v>
      </c>
      <c r="BN55" s="216" t="s">
        <v>19</v>
      </c>
      <c r="BO55" s="146">
        <v>0</v>
      </c>
      <c r="BP55" s="146" t="s">
        <v>23</v>
      </c>
      <c r="BQ55" s="146">
        <v>1</v>
      </c>
      <c r="BR55" s="216" t="s">
        <v>20</v>
      </c>
      <c r="BS55" s="300">
        <f>IF(BQ55="","",BQ55+BQ56)</f>
        <v>1</v>
      </c>
      <c r="BT55" s="275"/>
      <c r="BU55" s="224"/>
      <c r="BV55" s="243"/>
      <c r="BW55" s="224"/>
      <c r="BX55" s="224"/>
      <c r="BY55" s="224"/>
      <c r="BZ55" s="224"/>
      <c r="CA55" s="224"/>
      <c r="CB55" s="226"/>
      <c r="CC55" s="275"/>
      <c r="CD55" s="224"/>
      <c r="CE55" s="243"/>
      <c r="CF55" s="224"/>
      <c r="CG55" s="224"/>
      <c r="CH55" s="224"/>
      <c r="CI55" s="224"/>
      <c r="CJ55" s="224"/>
      <c r="CK55" s="226"/>
      <c r="CL55" s="243"/>
      <c r="CM55" s="224"/>
      <c r="CN55" s="243"/>
      <c r="CO55" s="224"/>
      <c r="CP55" s="224"/>
      <c r="CQ55" s="224"/>
      <c r="CR55" s="224"/>
      <c r="CS55" s="224"/>
      <c r="CT55" s="226"/>
      <c r="CU55" s="265"/>
      <c r="CV55" s="268"/>
      <c r="CW55" s="268"/>
      <c r="CX55" s="229"/>
      <c r="CY55" s="272"/>
      <c r="CZ55" s="96"/>
      <c r="DA55" s="96"/>
      <c r="DB55" s="96"/>
      <c r="DC55" s="96"/>
      <c r="DD55" s="253"/>
      <c r="DE55" s="255"/>
      <c r="DF55" s="257"/>
      <c r="DG55" s="259"/>
      <c r="DH55" s="261"/>
      <c r="DI55" s="232"/>
      <c r="DJ55" s="96"/>
      <c r="DK55" s="96"/>
      <c r="DL55" s="96"/>
      <c r="DM55" s="96"/>
      <c r="DN55" s="235"/>
    </row>
    <row r="56" spans="1:118" s="75" customFormat="1" ht="21" customHeight="1">
      <c r="A56" s="297"/>
      <c r="B56" s="249"/>
      <c r="C56" s="248"/>
      <c r="D56" s="147">
        <f>IF(B54="","",BJ8)</f>
        <v>0</v>
      </c>
      <c r="E56" s="147" t="s">
        <v>0</v>
      </c>
      <c r="F56" s="147">
        <f>IF(B54="","",BH8)</f>
        <v>7</v>
      </c>
      <c r="G56" s="248"/>
      <c r="H56" s="251"/>
      <c r="I56" s="250"/>
      <c r="J56" s="248"/>
      <c r="K56" s="147">
        <f>IF(I54="","",BJ14)</f>
        <v>0</v>
      </c>
      <c r="L56" s="147" t="s">
        <v>0</v>
      </c>
      <c r="M56" s="147">
        <f>IF(I54="","",BH14)</f>
        <v>4</v>
      </c>
      <c r="N56" s="248"/>
      <c r="O56" s="249"/>
      <c r="P56" s="250"/>
      <c r="Q56" s="248"/>
      <c r="R56" s="147">
        <f>IF(P54="","",BJ20)</f>
        <v>0</v>
      </c>
      <c r="S56" s="147" t="s">
        <v>0</v>
      </c>
      <c r="T56" s="147">
        <f>IF(P54="","",BH20)</f>
        <v>1</v>
      </c>
      <c r="U56" s="248"/>
      <c r="V56" s="251"/>
      <c r="W56" s="250"/>
      <c r="X56" s="248"/>
      <c r="Y56" s="147">
        <f>IF(W54="","",BJ26)</f>
        <v>1</v>
      </c>
      <c r="Z56" s="147" t="s">
        <v>0</v>
      </c>
      <c r="AA56" s="147">
        <f>IF(W54="","",BH26)</f>
        <v>1</v>
      </c>
      <c r="AB56" s="248"/>
      <c r="AC56" s="251"/>
      <c r="AD56" s="249"/>
      <c r="AE56" s="248"/>
      <c r="AF56" s="147">
        <f>IF(AD54="","",BJ32)</f>
        <v>1</v>
      </c>
      <c r="AG56" s="147" t="s">
        <v>0</v>
      </c>
      <c r="AH56" s="147">
        <f>IF(AD54="","",BH32)</f>
        <v>0</v>
      </c>
      <c r="AI56" s="248"/>
      <c r="AJ56" s="249"/>
      <c r="AK56" s="250"/>
      <c r="AL56" s="248"/>
      <c r="AM56" s="147">
        <f>IF(AK54="","",BJ38)</f>
        <v>0</v>
      </c>
      <c r="AN56" s="147" t="s">
        <v>0</v>
      </c>
      <c r="AO56" s="147">
        <f>IF(AK54="","",BH38)</f>
        <v>2</v>
      </c>
      <c r="AP56" s="248"/>
      <c r="AQ56" s="251"/>
      <c r="AR56" s="250"/>
      <c r="AS56" s="248"/>
      <c r="AT56" s="147">
        <f>IF(AR54="","",BJ44)</f>
        <v>0</v>
      </c>
      <c r="AU56" s="147" t="s">
        <v>0</v>
      </c>
      <c r="AV56" s="147">
        <f>IF(AR54="","",BH44)</f>
        <v>8</v>
      </c>
      <c r="AW56" s="248"/>
      <c r="AX56" s="251"/>
      <c r="AY56" s="249"/>
      <c r="AZ56" s="248"/>
      <c r="BA56" s="147">
        <f>IF(AY54="","",BJ50)</f>
        <v>0</v>
      </c>
      <c r="BB56" s="147" t="s">
        <v>0</v>
      </c>
      <c r="BC56" s="147">
        <f>IF(AY54="","",BH50)</f>
        <v>2</v>
      </c>
      <c r="BD56" s="248"/>
      <c r="BE56" s="249"/>
      <c r="BF56" s="282"/>
      <c r="BG56" s="283"/>
      <c r="BH56" s="283"/>
      <c r="BI56" s="283"/>
      <c r="BJ56" s="283"/>
      <c r="BK56" s="283"/>
      <c r="BL56" s="328"/>
      <c r="BM56" s="250"/>
      <c r="BN56" s="248"/>
      <c r="BO56" s="147">
        <v>1</v>
      </c>
      <c r="BP56" s="147" t="s">
        <v>23</v>
      </c>
      <c r="BQ56" s="147">
        <v>0</v>
      </c>
      <c r="BR56" s="248"/>
      <c r="BS56" s="324"/>
      <c r="BT56" s="275"/>
      <c r="BU56" s="224"/>
      <c r="BV56" s="243"/>
      <c r="BW56" s="224"/>
      <c r="BX56" s="224"/>
      <c r="BY56" s="224"/>
      <c r="BZ56" s="224"/>
      <c r="CA56" s="224"/>
      <c r="CB56" s="226"/>
      <c r="CC56" s="275"/>
      <c r="CD56" s="224"/>
      <c r="CE56" s="243"/>
      <c r="CF56" s="224"/>
      <c r="CG56" s="224"/>
      <c r="CH56" s="224"/>
      <c r="CI56" s="224"/>
      <c r="CJ56" s="224"/>
      <c r="CK56" s="226"/>
      <c r="CL56" s="243"/>
      <c r="CM56" s="224"/>
      <c r="CN56" s="243"/>
      <c r="CO56" s="224"/>
      <c r="CP56" s="224"/>
      <c r="CQ56" s="224"/>
      <c r="CR56" s="224"/>
      <c r="CS56" s="224"/>
      <c r="CT56" s="226"/>
      <c r="CU56" s="266"/>
      <c r="CV56" s="269"/>
      <c r="CW56" s="269"/>
      <c r="CX56" s="270"/>
      <c r="CY56" s="273"/>
      <c r="CZ56" s="96"/>
      <c r="DA56" s="96"/>
      <c r="DB56" s="96"/>
      <c r="DC56" s="96"/>
      <c r="DD56" s="254"/>
      <c r="DE56" s="255"/>
      <c r="DF56" s="257"/>
      <c r="DG56" s="259"/>
      <c r="DH56" s="261"/>
      <c r="DI56" s="232"/>
      <c r="DJ56" s="96"/>
      <c r="DK56" s="96"/>
      <c r="DL56" s="96"/>
      <c r="DM56" s="96"/>
      <c r="DN56" s="235"/>
    </row>
    <row r="57" spans="1:118" s="75" customFormat="1" ht="21" customHeight="1">
      <c r="A57" s="297"/>
      <c r="B57" s="290" t="str">
        <f>IF(BF9="●","○",IF(BF9="○","●",IF(BF9="△","△","")))</f>
        <v>●</v>
      </c>
      <c r="C57" s="290"/>
      <c r="D57" s="290"/>
      <c r="E57" s="290"/>
      <c r="F57" s="290"/>
      <c r="G57" s="290"/>
      <c r="H57" s="291"/>
      <c r="I57" s="245" t="str">
        <f>IF(BF15="●","○",IF(BF15="○","●",IF(BF15="△","△","")))</f>
        <v>●</v>
      </c>
      <c r="J57" s="246"/>
      <c r="K57" s="246"/>
      <c r="L57" s="246"/>
      <c r="M57" s="246"/>
      <c r="N57" s="246"/>
      <c r="O57" s="246"/>
      <c r="P57" s="292" t="str">
        <f>IF(BF21="●","○",IF(BF21="○","●",IF(BF21="△","△","")))</f>
        <v>●</v>
      </c>
      <c r="Q57" s="290"/>
      <c r="R57" s="290"/>
      <c r="S57" s="290"/>
      <c r="T57" s="290"/>
      <c r="U57" s="290"/>
      <c r="V57" s="291"/>
      <c r="W57" s="245" t="str">
        <f>IF(BF27="●","○",IF(BF27="○","●",IF(BF27="△","△","")))</f>
        <v>△</v>
      </c>
      <c r="X57" s="246"/>
      <c r="Y57" s="246"/>
      <c r="Z57" s="246"/>
      <c r="AA57" s="246"/>
      <c r="AB57" s="246"/>
      <c r="AC57" s="247"/>
      <c r="AD57" s="245" t="str">
        <f>IF(BF33="●","○",IF(BF33="○","●",IF(BF33="△","△","")))</f>
        <v>○</v>
      </c>
      <c r="AE57" s="246"/>
      <c r="AF57" s="246"/>
      <c r="AG57" s="246"/>
      <c r="AH57" s="246"/>
      <c r="AI57" s="246"/>
      <c r="AJ57" s="247"/>
      <c r="AK57" s="279" t="str">
        <f>IF(BF39="●","○",IF(BF39="○","●",IF(BF39="△","△","")))</f>
        <v>○</v>
      </c>
      <c r="AL57" s="280"/>
      <c r="AM57" s="280"/>
      <c r="AN57" s="280"/>
      <c r="AO57" s="280"/>
      <c r="AP57" s="280"/>
      <c r="AQ57" s="281"/>
      <c r="AR57" s="245" t="str">
        <f>IF(BF45="●","○",IF(BF45="○","●",IF(BF45="△","△","")))</f>
        <v>●</v>
      </c>
      <c r="AS57" s="246"/>
      <c r="AT57" s="246"/>
      <c r="AU57" s="246"/>
      <c r="AV57" s="246"/>
      <c r="AW57" s="246"/>
      <c r="AX57" s="247"/>
      <c r="AY57" s="245" t="str">
        <f>IF(BF51="●","○",IF(BF51="○","●",IF(BF51="△","△","")))</f>
        <v>△</v>
      </c>
      <c r="AZ57" s="246"/>
      <c r="BA57" s="246"/>
      <c r="BB57" s="246"/>
      <c r="BC57" s="246"/>
      <c r="BD57" s="246"/>
      <c r="BE57" s="247"/>
      <c r="BF57" s="282"/>
      <c r="BG57" s="283"/>
      <c r="BH57" s="283"/>
      <c r="BI57" s="283"/>
      <c r="BJ57" s="283"/>
      <c r="BK57" s="283"/>
      <c r="BL57" s="328"/>
      <c r="BM57" s="245" t="str">
        <f>IF(BO58="","",IF(BM58&gt;BS58,"○",IF(BM58&lt;BS58,"●","△")))</f>
        <v>△</v>
      </c>
      <c r="BN57" s="246"/>
      <c r="BO57" s="246"/>
      <c r="BP57" s="246"/>
      <c r="BQ57" s="246"/>
      <c r="BR57" s="246"/>
      <c r="BS57" s="306"/>
      <c r="BT57" s="275">
        <f>IF(B57="○",3,IF(B57="△",1,0))</f>
        <v>0</v>
      </c>
      <c r="BU57" s="224">
        <f>IF(I57="○",3,IF(I57="△",1,0))</f>
        <v>0</v>
      </c>
      <c r="BV57" s="243">
        <f>IF(P57="○",3,IF(P57="△",1,0))</f>
        <v>0</v>
      </c>
      <c r="BW57" s="224">
        <f>IF(W57="○",3,IF(W57="△",1,0))</f>
        <v>1</v>
      </c>
      <c r="BX57" s="224">
        <f>IF(AD57="○",3,IF(AD57="△",1,0))</f>
        <v>3</v>
      </c>
      <c r="BY57" s="224">
        <f>IF(AK57="○",3,IF(AK57="△",1,0))</f>
        <v>3</v>
      </c>
      <c r="BZ57" s="224">
        <f>IF(AR57="○",3,IF(AR57="△",1,0))</f>
        <v>0</v>
      </c>
      <c r="CA57" s="224">
        <f>IF(AY57="○",3,IF(AY57="△",1,0))</f>
        <v>1</v>
      </c>
      <c r="CB57" s="226">
        <f>IF(BM57="○",3,IF(BM57="△",1,0))</f>
        <v>1</v>
      </c>
      <c r="CC57" s="275">
        <f>B58</f>
        <v>2</v>
      </c>
      <c r="CD57" s="224">
        <f>I58</f>
        <v>0</v>
      </c>
      <c r="CE57" s="243">
        <f>P58</f>
        <v>1</v>
      </c>
      <c r="CF57" s="224">
        <f>W58</f>
        <v>2</v>
      </c>
      <c r="CG57" s="224">
        <f>AD58</f>
        <v>7</v>
      </c>
      <c r="CH57" s="224">
        <f>AK58</f>
        <v>2</v>
      </c>
      <c r="CI57" s="224">
        <f>AR58</f>
        <v>1</v>
      </c>
      <c r="CJ57" s="224">
        <f>AY58</f>
        <v>0</v>
      </c>
      <c r="CK57" s="226">
        <f>BM58</f>
        <v>0</v>
      </c>
      <c r="CL57" s="243">
        <f>H58</f>
        <v>5</v>
      </c>
      <c r="CM57" s="224">
        <f>O58</f>
        <v>5</v>
      </c>
      <c r="CN57" s="243">
        <f>V58</f>
        <v>6</v>
      </c>
      <c r="CO57" s="224">
        <f>AC58</f>
        <v>2</v>
      </c>
      <c r="CP57" s="224">
        <f>AJ58</f>
        <v>1</v>
      </c>
      <c r="CQ57" s="224">
        <f>AQ58</f>
        <v>1</v>
      </c>
      <c r="CR57" s="224">
        <f>AX58</f>
        <v>3</v>
      </c>
      <c r="CS57" s="224">
        <f>BE58</f>
        <v>0</v>
      </c>
      <c r="CT57" s="226">
        <f>BS58</f>
        <v>0</v>
      </c>
      <c r="CU57" s="237">
        <f t="shared" si="3"/>
        <v>9</v>
      </c>
      <c r="CV57" s="240">
        <f>SUM(CC57:CK59)</f>
        <v>15</v>
      </c>
      <c r="CW57" s="240">
        <f>SUM(CL57:CT59)</f>
        <v>23</v>
      </c>
      <c r="CX57" s="228" t="str">
        <f>IF(CV57&gt;CW57,"+",IF(CV57&lt;CW57,"-","±"))</f>
        <v>-</v>
      </c>
      <c r="CY57" s="231">
        <f>ABS(CV57-CW57)</f>
        <v>8</v>
      </c>
      <c r="CZ57" s="96"/>
      <c r="DA57" s="96"/>
      <c r="DB57" s="96"/>
      <c r="DC57" s="96"/>
      <c r="DD57" s="234">
        <f>IF(DA34=0,"",RANK(DC32,DC24:DC33))</f>
        <v>8</v>
      </c>
      <c r="DE57" s="255"/>
      <c r="DF57" s="257"/>
      <c r="DG57" s="259"/>
      <c r="DH57" s="261" t="str">
        <f>IF(DF57&gt;DG57,"+",IF(DF57&lt;DG57,"-","±"))</f>
        <v>±</v>
      </c>
      <c r="DI57" s="232"/>
      <c r="DJ57" s="143"/>
      <c r="DK57" s="96"/>
      <c r="DL57" s="96"/>
      <c r="DM57" s="96"/>
      <c r="DN57" s="235"/>
    </row>
    <row r="58" spans="1:118" s="75" customFormat="1" ht="21" customHeight="1">
      <c r="A58" s="297"/>
      <c r="B58" s="218">
        <f>BL10</f>
        <v>2</v>
      </c>
      <c r="C58" s="216" t="s">
        <v>19</v>
      </c>
      <c r="D58" s="146">
        <f>IF(B57="","",BJ10)</f>
        <v>2</v>
      </c>
      <c r="E58" s="146" t="s">
        <v>0</v>
      </c>
      <c r="F58" s="146">
        <f>IF(B57="","",BH10)</f>
        <v>2</v>
      </c>
      <c r="G58" s="216" t="s">
        <v>20</v>
      </c>
      <c r="H58" s="222">
        <f>BF10</f>
        <v>5</v>
      </c>
      <c r="I58" s="220">
        <f>BL16</f>
        <v>0</v>
      </c>
      <c r="J58" s="216" t="s">
        <v>19</v>
      </c>
      <c r="K58" s="146">
        <f>IF(I57="","",BJ16)</f>
        <v>0</v>
      </c>
      <c r="L58" s="146" t="s">
        <v>0</v>
      </c>
      <c r="M58" s="146">
        <f>IF(I57="","",BH16)</f>
        <v>4</v>
      </c>
      <c r="N58" s="216" t="s">
        <v>20</v>
      </c>
      <c r="O58" s="218">
        <f>BF16</f>
        <v>5</v>
      </c>
      <c r="P58" s="220">
        <f>BL22</f>
        <v>1</v>
      </c>
      <c r="Q58" s="216" t="s">
        <v>19</v>
      </c>
      <c r="R58" s="146">
        <f>IF(P57="","",BJ22)</f>
        <v>1</v>
      </c>
      <c r="S58" s="146" t="s">
        <v>0</v>
      </c>
      <c r="T58" s="146">
        <f>IF(P57="","",BH22)</f>
        <v>3</v>
      </c>
      <c r="U58" s="216" t="s">
        <v>20</v>
      </c>
      <c r="V58" s="222">
        <f>BF22</f>
        <v>6</v>
      </c>
      <c r="W58" s="220">
        <f>BL28</f>
        <v>2</v>
      </c>
      <c r="X58" s="216" t="s">
        <v>19</v>
      </c>
      <c r="Y58" s="146">
        <f>IF(W57="","",BJ28)</f>
        <v>1</v>
      </c>
      <c r="Z58" s="146" t="s">
        <v>0</v>
      </c>
      <c r="AA58" s="146">
        <f>IF(W57="","",BH28)</f>
        <v>0</v>
      </c>
      <c r="AB58" s="216" t="s">
        <v>20</v>
      </c>
      <c r="AC58" s="222">
        <f>BF28</f>
        <v>2</v>
      </c>
      <c r="AD58" s="218">
        <f>BL34</f>
        <v>7</v>
      </c>
      <c r="AE58" s="216" t="s">
        <v>19</v>
      </c>
      <c r="AF58" s="146">
        <f>IF(AD57="","",BJ34)</f>
        <v>1</v>
      </c>
      <c r="AG58" s="146" t="s">
        <v>0</v>
      </c>
      <c r="AH58" s="146">
        <f>IF(AD57="","",BH34)</f>
        <v>0</v>
      </c>
      <c r="AI58" s="216" t="s">
        <v>20</v>
      </c>
      <c r="AJ58" s="218">
        <f>BF34</f>
        <v>1</v>
      </c>
      <c r="AK58" s="220">
        <f>BL40</f>
        <v>2</v>
      </c>
      <c r="AL58" s="216" t="s">
        <v>19</v>
      </c>
      <c r="AM58" s="146">
        <f>IF(AK57="","",BJ40)</f>
        <v>2</v>
      </c>
      <c r="AN58" s="146" t="s">
        <v>0</v>
      </c>
      <c r="AO58" s="146">
        <f>IF(AK57="","",BH40)</f>
        <v>1</v>
      </c>
      <c r="AP58" s="216" t="s">
        <v>20</v>
      </c>
      <c r="AQ58" s="222">
        <f>BF40</f>
        <v>1</v>
      </c>
      <c r="AR58" s="220">
        <f>BL46</f>
        <v>1</v>
      </c>
      <c r="AS58" s="216" t="s">
        <v>19</v>
      </c>
      <c r="AT58" s="146">
        <f>IF(AR57="","",BJ46)</f>
        <v>1</v>
      </c>
      <c r="AU58" s="146" t="s">
        <v>0</v>
      </c>
      <c r="AV58" s="146">
        <f>IF(AR57="","",BH46)</f>
        <v>1</v>
      </c>
      <c r="AW58" s="216" t="s">
        <v>20</v>
      </c>
      <c r="AX58" s="222">
        <f>BF46</f>
        <v>3</v>
      </c>
      <c r="AY58" s="218">
        <f>BL52</f>
        <v>0</v>
      </c>
      <c r="AZ58" s="216" t="s">
        <v>19</v>
      </c>
      <c r="BA58" s="146">
        <f>IF(AY57="","",BJ52)</f>
        <v>0</v>
      </c>
      <c r="BB58" s="146" t="s">
        <v>0</v>
      </c>
      <c r="BC58" s="146">
        <f>IF(AY57="","",BH52)</f>
        <v>0</v>
      </c>
      <c r="BD58" s="216" t="s">
        <v>20</v>
      </c>
      <c r="BE58" s="218">
        <f>BF52</f>
        <v>0</v>
      </c>
      <c r="BF58" s="282"/>
      <c r="BG58" s="283"/>
      <c r="BH58" s="283"/>
      <c r="BI58" s="283"/>
      <c r="BJ58" s="283"/>
      <c r="BK58" s="283"/>
      <c r="BL58" s="328"/>
      <c r="BM58" s="220">
        <f>IF(BO58="","",BO58+BO59)</f>
        <v>0</v>
      </c>
      <c r="BN58" s="216" t="s">
        <v>19</v>
      </c>
      <c r="BO58" s="146">
        <v>0</v>
      </c>
      <c r="BP58" s="146" t="s">
        <v>23</v>
      </c>
      <c r="BQ58" s="146">
        <v>0</v>
      </c>
      <c r="BR58" s="216" t="s">
        <v>20</v>
      </c>
      <c r="BS58" s="300">
        <f>IF(BQ58="","",BQ58+BQ59)</f>
        <v>0</v>
      </c>
      <c r="BT58" s="275"/>
      <c r="BU58" s="224"/>
      <c r="BV58" s="243"/>
      <c r="BW58" s="224"/>
      <c r="BX58" s="224"/>
      <c r="BY58" s="224"/>
      <c r="BZ58" s="224"/>
      <c r="CA58" s="224"/>
      <c r="CB58" s="226"/>
      <c r="CC58" s="275"/>
      <c r="CD58" s="224"/>
      <c r="CE58" s="243"/>
      <c r="CF58" s="224"/>
      <c r="CG58" s="224"/>
      <c r="CH58" s="224"/>
      <c r="CI58" s="224"/>
      <c r="CJ58" s="224"/>
      <c r="CK58" s="226"/>
      <c r="CL58" s="243"/>
      <c r="CM58" s="224"/>
      <c r="CN58" s="243"/>
      <c r="CO58" s="224"/>
      <c r="CP58" s="224"/>
      <c r="CQ58" s="224"/>
      <c r="CR58" s="224"/>
      <c r="CS58" s="224"/>
      <c r="CT58" s="226"/>
      <c r="CU58" s="238"/>
      <c r="CV58" s="241"/>
      <c r="CW58" s="241"/>
      <c r="CX58" s="229"/>
      <c r="CY58" s="232"/>
      <c r="CZ58" s="96"/>
      <c r="DA58" s="96"/>
      <c r="DB58" s="96"/>
      <c r="DC58" s="96"/>
      <c r="DD58" s="235"/>
      <c r="DE58" s="255"/>
      <c r="DF58" s="257"/>
      <c r="DG58" s="259"/>
      <c r="DH58" s="261"/>
      <c r="DI58" s="232"/>
      <c r="DJ58" s="143"/>
      <c r="DK58" s="143"/>
      <c r="DL58" s="96"/>
      <c r="DM58" s="96"/>
      <c r="DN58" s="235"/>
    </row>
    <row r="59" spans="1:118" s="74" customFormat="1" ht="21" customHeight="1">
      <c r="A59" s="333"/>
      <c r="B59" s="302"/>
      <c r="C59" s="299"/>
      <c r="D59" s="148">
        <f>IF(B57="","",BJ11)</f>
        <v>0</v>
      </c>
      <c r="E59" s="148" t="s">
        <v>0</v>
      </c>
      <c r="F59" s="148">
        <f>IF(B57="","",BH11)</f>
        <v>3</v>
      </c>
      <c r="G59" s="299"/>
      <c r="H59" s="304"/>
      <c r="I59" s="303"/>
      <c r="J59" s="299"/>
      <c r="K59" s="148">
        <f>IF(I57="","",BJ17)</f>
        <v>0</v>
      </c>
      <c r="L59" s="148" t="s">
        <v>0</v>
      </c>
      <c r="M59" s="148">
        <f>IF(I57="","",BH17)</f>
        <v>1</v>
      </c>
      <c r="N59" s="299"/>
      <c r="O59" s="302"/>
      <c r="P59" s="303"/>
      <c r="Q59" s="299"/>
      <c r="R59" s="148">
        <f>IF(P57="","",BJ23)</f>
        <v>0</v>
      </c>
      <c r="S59" s="148" t="s">
        <v>0</v>
      </c>
      <c r="T59" s="148">
        <f>IF(P57="","",BH23)</f>
        <v>3</v>
      </c>
      <c r="U59" s="299"/>
      <c r="V59" s="304"/>
      <c r="W59" s="303"/>
      <c r="X59" s="299"/>
      <c r="Y59" s="148">
        <f>IF(W57="","",BJ29)</f>
        <v>1</v>
      </c>
      <c r="Z59" s="148" t="s">
        <v>0</v>
      </c>
      <c r="AA59" s="148">
        <f>IF(W57="","",BH29)</f>
        <v>2</v>
      </c>
      <c r="AB59" s="299"/>
      <c r="AC59" s="304"/>
      <c r="AD59" s="302"/>
      <c r="AE59" s="299"/>
      <c r="AF59" s="148">
        <f>IF(AD57="","",BJ35)</f>
        <v>6</v>
      </c>
      <c r="AG59" s="148" t="s">
        <v>0</v>
      </c>
      <c r="AH59" s="148">
        <f>IF(AD57="","",BH35)</f>
        <v>1</v>
      </c>
      <c r="AI59" s="299"/>
      <c r="AJ59" s="302"/>
      <c r="AK59" s="303"/>
      <c r="AL59" s="299"/>
      <c r="AM59" s="148">
        <f>IF(AK57="","",BJ41)</f>
        <v>0</v>
      </c>
      <c r="AN59" s="148" t="s">
        <v>0</v>
      </c>
      <c r="AO59" s="148">
        <f>IF(AK57="","",BH41)</f>
        <v>0</v>
      </c>
      <c r="AP59" s="299"/>
      <c r="AQ59" s="304"/>
      <c r="AR59" s="303"/>
      <c r="AS59" s="299"/>
      <c r="AT59" s="148">
        <f>IF(AR57="","",BJ47)</f>
        <v>0</v>
      </c>
      <c r="AU59" s="148" t="s">
        <v>0</v>
      </c>
      <c r="AV59" s="148">
        <f>IF(AR57="","",BH47)</f>
        <v>2</v>
      </c>
      <c r="AW59" s="299"/>
      <c r="AX59" s="304"/>
      <c r="AY59" s="302"/>
      <c r="AZ59" s="299"/>
      <c r="BA59" s="148">
        <f>IF(AY57="","",BJ53)</f>
        <v>0</v>
      </c>
      <c r="BB59" s="148" t="s">
        <v>0</v>
      </c>
      <c r="BC59" s="148">
        <f>IF(AY57="","",BH53)</f>
        <v>0</v>
      </c>
      <c r="BD59" s="299"/>
      <c r="BE59" s="302"/>
      <c r="BF59" s="329"/>
      <c r="BG59" s="330"/>
      <c r="BH59" s="330"/>
      <c r="BI59" s="330"/>
      <c r="BJ59" s="330"/>
      <c r="BK59" s="330"/>
      <c r="BL59" s="331"/>
      <c r="BM59" s="303"/>
      <c r="BN59" s="299"/>
      <c r="BO59" s="148">
        <v>0</v>
      </c>
      <c r="BP59" s="148" t="s">
        <v>23</v>
      </c>
      <c r="BQ59" s="148">
        <v>0</v>
      </c>
      <c r="BR59" s="299"/>
      <c r="BS59" s="301"/>
      <c r="BT59" s="293"/>
      <c r="BU59" s="294"/>
      <c r="BV59" s="295"/>
      <c r="BW59" s="294"/>
      <c r="BX59" s="294"/>
      <c r="BY59" s="294"/>
      <c r="BZ59" s="294"/>
      <c r="CA59" s="294"/>
      <c r="CB59" s="296"/>
      <c r="CC59" s="293"/>
      <c r="CD59" s="294"/>
      <c r="CE59" s="295"/>
      <c r="CF59" s="294"/>
      <c r="CG59" s="294"/>
      <c r="CH59" s="294"/>
      <c r="CI59" s="294"/>
      <c r="CJ59" s="294"/>
      <c r="CK59" s="296"/>
      <c r="CL59" s="295"/>
      <c r="CM59" s="294"/>
      <c r="CN59" s="295"/>
      <c r="CO59" s="294"/>
      <c r="CP59" s="294"/>
      <c r="CQ59" s="294"/>
      <c r="CR59" s="294"/>
      <c r="CS59" s="294"/>
      <c r="CT59" s="296"/>
      <c r="CU59" s="264"/>
      <c r="CV59" s="267"/>
      <c r="CW59" s="267"/>
      <c r="CX59" s="305"/>
      <c r="CY59" s="271"/>
      <c r="CZ59" s="143"/>
      <c r="DA59" s="143"/>
      <c r="DB59" s="96"/>
      <c r="DC59" s="96"/>
      <c r="DD59" s="252"/>
      <c r="DE59" s="315"/>
      <c r="DF59" s="317"/>
      <c r="DG59" s="308"/>
      <c r="DH59" s="310"/>
      <c r="DI59" s="271"/>
      <c r="DJ59" s="143"/>
      <c r="DK59" s="143"/>
      <c r="DL59" s="96"/>
      <c r="DM59" s="96"/>
      <c r="DN59" s="252"/>
    </row>
    <row r="60" spans="1:118" s="74" customFormat="1" ht="21" customHeight="1">
      <c r="A60" s="297" t="str">
        <f>IF(BM3="","",BM3)</f>
        <v>ＦＣ今治 Ｕ-１５</v>
      </c>
      <c r="B60" s="288" t="str">
        <f>IF(BM6="●","○",IF(BM6="○","●",IF(BM6="△","△","")))</f>
        <v>●</v>
      </c>
      <c r="C60" s="288"/>
      <c r="D60" s="288"/>
      <c r="E60" s="288"/>
      <c r="F60" s="288"/>
      <c r="G60" s="288"/>
      <c r="H60" s="289"/>
      <c r="I60" s="279" t="str">
        <f>IF(BM12="●","○",IF(BM12="○","●",IF(BM12="△","△","")))</f>
        <v>●</v>
      </c>
      <c r="J60" s="280"/>
      <c r="K60" s="280"/>
      <c r="L60" s="280"/>
      <c r="M60" s="280"/>
      <c r="N60" s="280"/>
      <c r="O60" s="280"/>
      <c r="P60" s="279" t="str">
        <f>IF(BM18="●","○",IF(BM18="○","●",IF(BM18="△","△","")))</f>
        <v>○</v>
      </c>
      <c r="Q60" s="280"/>
      <c r="R60" s="280"/>
      <c r="S60" s="280"/>
      <c r="T60" s="280"/>
      <c r="U60" s="280"/>
      <c r="V60" s="281"/>
      <c r="W60" s="279" t="str">
        <f>IF(BM24="●","○",IF(BM24="○","●",IF(BM24="△","△","")))</f>
        <v>●</v>
      </c>
      <c r="X60" s="280"/>
      <c r="Y60" s="280"/>
      <c r="Z60" s="280"/>
      <c r="AA60" s="280"/>
      <c r="AB60" s="280"/>
      <c r="AC60" s="281"/>
      <c r="AD60" s="280" t="str">
        <f>IF(BM30="●","○",IF(BM30="○","●",IF(BM30="△","△","")))</f>
        <v>○</v>
      </c>
      <c r="AE60" s="280"/>
      <c r="AF60" s="280"/>
      <c r="AG60" s="280"/>
      <c r="AH60" s="280"/>
      <c r="AI60" s="280"/>
      <c r="AJ60" s="280"/>
      <c r="AK60" s="279" t="str">
        <f>IF(BM36="●","○",IF(BM36="○","●",IF(BM36="△","△","")))</f>
        <v>●</v>
      </c>
      <c r="AL60" s="280"/>
      <c r="AM60" s="280"/>
      <c r="AN60" s="280"/>
      <c r="AO60" s="280"/>
      <c r="AP60" s="280"/>
      <c r="AQ60" s="281"/>
      <c r="AR60" s="279" t="str">
        <f>IF(BM42="●","○",IF(BM42="○","●",IF(BM42="△","△","")))</f>
        <v>○</v>
      </c>
      <c r="AS60" s="280"/>
      <c r="AT60" s="280"/>
      <c r="AU60" s="280"/>
      <c r="AV60" s="280"/>
      <c r="AW60" s="280"/>
      <c r="AX60" s="281"/>
      <c r="AY60" s="280" t="str">
        <f>IF(BM48="●","○",IF(BM48="○","●",IF(BM48="△","△","")))</f>
        <v>●</v>
      </c>
      <c r="AZ60" s="280"/>
      <c r="BA60" s="280"/>
      <c r="BB60" s="280"/>
      <c r="BC60" s="280"/>
      <c r="BD60" s="280"/>
      <c r="BE60" s="280"/>
      <c r="BF60" s="279" t="str">
        <f>IF(BM54="●","○",IF(BM54="○","●",IF(BM54="△","△","")))</f>
        <v>△</v>
      </c>
      <c r="BG60" s="280"/>
      <c r="BH60" s="280"/>
      <c r="BI60" s="280"/>
      <c r="BJ60" s="280"/>
      <c r="BK60" s="280"/>
      <c r="BL60" s="281"/>
      <c r="BM60" s="282"/>
      <c r="BN60" s="283"/>
      <c r="BO60" s="283"/>
      <c r="BP60" s="283"/>
      <c r="BQ60" s="283"/>
      <c r="BR60" s="283"/>
      <c r="BS60" s="284"/>
      <c r="BT60" s="278">
        <f>IF(B60="○",3,IF(B60="△",1,0))</f>
        <v>0</v>
      </c>
      <c r="BU60" s="277">
        <f>IF(I60="○",3,IF(I60="△",1,0))</f>
        <v>0</v>
      </c>
      <c r="BV60" s="274">
        <f>IF(P60="○",3,IF(P60="△",1,0))</f>
        <v>3</v>
      </c>
      <c r="BW60" s="277">
        <f>IF(W60="○",3,IF(W60="△",1,0))</f>
        <v>0</v>
      </c>
      <c r="BX60" s="277">
        <f>IF(AD60="○",3,IF(AD60="△",1,0))</f>
        <v>3</v>
      </c>
      <c r="BY60" s="277">
        <f>IF(AK60="○",3,IF(AK60="△",1,0))</f>
        <v>0</v>
      </c>
      <c r="BZ60" s="277">
        <f>IF(AR60="○",3,IF(AR60="△",1,0))</f>
        <v>3</v>
      </c>
      <c r="CA60" s="277">
        <f>IF(AY60="○",3,IF(AY60="△",1,0))</f>
        <v>0</v>
      </c>
      <c r="CB60" s="263">
        <f>IF(BF60="○",3,IF(BF60="△",1,0))</f>
        <v>1</v>
      </c>
      <c r="CC60" s="278">
        <f>B61</f>
        <v>0</v>
      </c>
      <c r="CD60" s="277">
        <f>I61</f>
        <v>0</v>
      </c>
      <c r="CE60" s="274">
        <f>P61</f>
        <v>2</v>
      </c>
      <c r="CF60" s="277">
        <f>W61</f>
        <v>0</v>
      </c>
      <c r="CG60" s="277">
        <f>AD61</f>
        <v>8</v>
      </c>
      <c r="CH60" s="277">
        <f>AK61</f>
        <v>1</v>
      </c>
      <c r="CI60" s="277">
        <f>AR61</f>
        <v>1</v>
      </c>
      <c r="CJ60" s="277">
        <f>AY61</f>
        <v>2</v>
      </c>
      <c r="CK60" s="263">
        <f>BF61</f>
        <v>1</v>
      </c>
      <c r="CL60" s="274">
        <f>H61</f>
        <v>2</v>
      </c>
      <c r="CM60" s="277">
        <f>O61</f>
        <v>5</v>
      </c>
      <c r="CN60" s="274">
        <f>V61</f>
        <v>1</v>
      </c>
      <c r="CO60" s="277">
        <f>AC61</f>
        <v>2</v>
      </c>
      <c r="CP60" s="277">
        <f>AJ61</f>
        <v>0</v>
      </c>
      <c r="CQ60" s="277">
        <f>AQ61</f>
        <v>4</v>
      </c>
      <c r="CR60" s="277">
        <f>AX61</f>
        <v>0</v>
      </c>
      <c r="CS60" s="277">
        <f>BE61</f>
        <v>5</v>
      </c>
      <c r="CT60" s="263">
        <f>BL61</f>
        <v>1</v>
      </c>
      <c r="CU60" s="264">
        <f t="shared" si="3"/>
        <v>10</v>
      </c>
      <c r="CV60" s="267">
        <f>SUM(CC60:CK62)</f>
        <v>15</v>
      </c>
      <c r="CW60" s="267">
        <f>SUM(CL60:CT62)</f>
        <v>20</v>
      </c>
      <c r="CX60" s="229" t="str">
        <f>IF(CV60&gt;CW60,"+",IF(CV60&lt;CW60,"-","±"))</f>
        <v>-</v>
      </c>
      <c r="CY60" s="271">
        <f>ABS(CV60-CW60)</f>
        <v>5</v>
      </c>
      <c r="CZ60" s="143"/>
      <c r="DA60" s="143"/>
      <c r="DB60" s="96"/>
      <c r="DC60" s="96"/>
      <c r="DD60" s="252">
        <f>IF(DA18=0,"",RANK(DC17,DC8:DC17))</f>
        <v>7</v>
      </c>
      <c r="DE60" s="255">
        <f>CU60+CU63</f>
        <v>19</v>
      </c>
      <c r="DF60" s="257">
        <f>CV60+CV63</f>
        <v>31</v>
      </c>
      <c r="DG60" s="259">
        <f>CW60+CW63</f>
        <v>38</v>
      </c>
      <c r="DH60" s="261" t="str">
        <f>IF(DF60&gt;DG60,"+",IF(DF60&lt;DG60,"-","±"))</f>
        <v>-</v>
      </c>
      <c r="DI60" s="232">
        <f>ABS(DF60-DG60)</f>
        <v>7</v>
      </c>
      <c r="DJ60" s="143"/>
      <c r="DK60" s="143"/>
      <c r="DL60" s="96"/>
      <c r="DM60" s="96"/>
      <c r="DN60" s="235">
        <f>IF(DK18=0,"",RANK(DM17,$DM$8:$DM$17))</f>
        <v>7</v>
      </c>
    </row>
    <row r="61" spans="1:118" s="75" customFormat="1" ht="21" customHeight="1">
      <c r="A61" s="297"/>
      <c r="B61" s="218">
        <f>BS7</f>
        <v>0</v>
      </c>
      <c r="C61" s="216" t="s">
        <v>19</v>
      </c>
      <c r="D61" s="146">
        <f>IF(B60="","",BQ7)</f>
        <v>0</v>
      </c>
      <c r="E61" s="146" t="s">
        <v>0</v>
      </c>
      <c r="F61" s="146">
        <f>IF(B60="","",BO7)</f>
        <v>1</v>
      </c>
      <c r="G61" s="216" t="s">
        <v>20</v>
      </c>
      <c r="H61" s="222">
        <f>BM7</f>
        <v>2</v>
      </c>
      <c r="I61" s="220">
        <f>BS13</f>
        <v>0</v>
      </c>
      <c r="J61" s="216" t="s">
        <v>19</v>
      </c>
      <c r="K61" s="146">
        <f>IF(I60="","",BQ13)</f>
        <v>0</v>
      </c>
      <c r="L61" s="146" t="s">
        <v>0</v>
      </c>
      <c r="M61" s="146">
        <f>IF(I60="","",BO13)</f>
        <v>3</v>
      </c>
      <c r="N61" s="216" t="s">
        <v>20</v>
      </c>
      <c r="O61" s="218">
        <f>BM13</f>
        <v>5</v>
      </c>
      <c r="P61" s="220">
        <f>BS19</f>
        <v>2</v>
      </c>
      <c r="Q61" s="216" t="s">
        <v>19</v>
      </c>
      <c r="R61" s="146">
        <f>IF(P60="","",BQ19)</f>
        <v>2</v>
      </c>
      <c r="S61" s="146" t="s">
        <v>0</v>
      </c>
      <c r="T61" s="146">
        <f>IF(P60="","",BO19)</f>
        <v>1</v>
      </c>
      <c r="U61" s="216" t="s">
        <v>20</v>
      </c>
      <c r="V61" s="222">
        <f>BM19</f>
        <v>1</v>
      </c>
      <c r="W61" s="220">
        <f>BS25</f>
        <v>0</v>
      </c>
      <c r="X61" s="216" t="s">
        <v>19</v>
      </c>
      <c r="Y61" s="146">
        <f>IF(W60="","",BQ25)</f>
        <v>0</v>
      </c>
      <c r="Z61" s="146" t="s">
        <v>0</v>
      </c>
      <c r="AA61" s="146">
        <f>IF(W60="","",BO25)</f>
        <v>1</v>
      </c>
      <c r="AB61" s="216" t="s">
        <v>20</v>
      </c>
      <c r="AC61" s="222">
        <f>BM25</f>
        <v>2</v>
      </c>
      <c r="AD61" s="218">
        <f>BS31</f>
        <v>8</v>
      </c>
      <c r="AE61" s="216" t="s">
        <v>19</v>
      </c>
      <c r="AF61" s="146">
        <f>IF(AD60="","",BQ31)</f>
        <v>2</v>
      </c>
      <c r="AG61" s="146" t="s">
        <v>0</v>
      </c>
      <c r="AH61" s="146">
        <f>IF(AD60="","",BO31)</f>
        <v>0</v>
      </c>
      <c r="AI61" s="216" t="s">
        <v>20</v>
      </c>
      <c r="AJ61" s="218">
        <f>BM31</f>
        <v>0</v>
      </c>
      <c r="AK61" s="220">
        <f>BS37</f>
        <v>1</v>
      </c>
      <c r="AL61" s="216" t="s">
        <v>19</v>
      </c>
      <c r="AM61" s="146">
        <f>IF(AK60="","",BQ37)</f>
        <v>0</v>
      </c>
      <c r="AN61" s="146" t="s">
        <v>0</v>
      </c>
      <c r="AO61" s="146">
        <f>IF(AK60="","",BO37)</f>
        <v>4</v>
      </c>
      <c r="AP61" s="216" t="s">
        <v>20</v>
      </c>
      <c r="AQ61" s="222">
        <f>BM37</f>
        <v>4</v>
      </c>
      <c r="AR61" s="220">
        <f>BS43</f>
        <v>1</v>
      </c>
      <c r="AS61" s="216" t="s">
        <v>19</v>
      </c>
      <c r="AT61" s="146">
        <f>IF(AR60="","",BQ43)</f>
        <v>0</v>
      </c>
      <c r="AU61" s="146" t="s">
        <v>0</v>
      </c>
      <c r="AV61" s="146">
        <f>IF(AR60="","",BO43)</f>
        <v>0</v>
      </c>
      <c r="AW61" s="216" t="s">
        <v>20</v>
      </c>
      <c r="AX61" s="222">
        <f>BM43</f>
        <v>0</v>
      </c>
      <c r="AY61" s="218">
        <f>BS49</f>
        <v>2</v>
      </c>
      <c r="AZ61" s="216" t="s">
        <v>19</v>
      </c>
      <c r="BA61" s="146">
        <f>IF(AY60="","",BQ49)</f>
        <v>1</v>
      </c>
      <c r="BB61" s="146" t="s">
        <v>0</v>
      </c>
      <c r="BC61" s="146">
        <f>IF(AY60="","",BO49)</f>
        <v>3</v>
      </c>
      <c r="BD61" s="216" t="s">
        <v>20</v>
      </c>
      <c r="BE61" s="218">
        <f>BM49</f>
        <v>5</v>
      </c>
      <c r="BF61" s="220">
        <f>BS55</f>
        <v>1</v>
      </c>
      <c r="BG61" s="216" t="s">
        <v>19</v>
      </c>
      <c r="BH61" s="146">
        <f>IF(BF60="","",BQ55)</f>
        <v>1</v>
      </c>
      <c r="BI61" s="146" t="s">
        <v>0</v>
      </c>
      <c r="BJ61" s="146">
        <f>IF(BF60="","",BO55)</f>
        <v>0</v>
      </c>
      <c r="BK61" s="216" t="s">
        <v>20</v>
      </c>
      <c r="BL61" s="222">
        <f>BM55</f>
        <v>1</v>
      </c>
      <c r="BM61" s="282"/>
      <c r="BN61" s="283"/>
      <c r="BO61" s="283"/>
      <c r="BP61" s="283"/>
      <c r="BQ61" s="283"/>
      <c r="BR61" s="283"/>
      <c r="BS61" s="284"/>
      <c r="BT61" s="275"/>
      <c r="BU61" s="224"/>
      <c r="BV61" s="243"/>
      <c r="BW61" s="224"/>
      <c r="BX61" s="224"/>
      <c r="BY61" s="224"/>
      <c r="BZ61" s="224"/>
      <c r="CA61" s="224"/>
      <c r="CB61" s="226"/>
      <c r="CC61" s="275"/>
      <c r="CD61" s="224"/>
      <c r="CE61" s="243"/>
      <c r="CF61" s="224"/>
      <c r="CG61" s="224"/>
      <c r="CH61" s="224"/>
      <c r="CI61" s="224"/>
      <c r="CJ61" s="224"/>
      <c r="CK61" s="226"/>
      <c r="CL61" s="243"/>
      <c r="CM61" s="224"/>
      <c r="CN61" s="243"/>
      <c r="CO61" s="224"/>
      <c r="CP61" s="224"/>
      <c r="CQ61" s="224"/>
      <c r="CR61" s="224"/>
      <c r="CS61" s="224"/>
      <c r="CT61" s="226"/>
      <c r="CU61" s="265"/>
      <c r="CV61" s="268"/>
      <c r="CW61" s="268"/>
      <c r="CX61" s="229"/>
      <c r="CY61" s="272"/>
      <c r="CZ61" s="143"/>
      <c r="DA61" s="143"/>
      <c r="DB61" s="96"/>
      <c r="DC61" s="96"/>
      <c r="DD61" s="253"/>
      <c r="DE61" s="255"/>
      <c r="DF61" s="257"/>
      <c r="DG61" s="259"/>
      <c r="DH61" s="261"/>
      <c r="DI61" s="232"/>
      <c r="DJ61" s="143"/>
      <c r="DK61" s="143"/>
      <c r="DL61" s="96"/>
      <c r="DM61" s="96"/>
      <c r="DN61" s="235"/>
    </row>
    <row r="62" spans="1:118" s="75" customFormat="1" ht="21" customHeight="1">
      <c r="A62" s="297"/>
      <c r="B62" s="249"/>
      <c r="C62" s="248"/>
      <c r="D62" s="147">
        <f>IF(B60="","",BQ8)</f>
        <v>0</v>
      </c>
      <c r="E62" s="147" t="s">
        <v>0</v>
      </c>
      <c r="F62" s="147">
        <f>IF(B60="","",BO8)</f>
        <v>1</v>
      </c>
      <c r="G62" s="248"/>
      <c r="H62" s="251"/>
      <c r="I62" s="250"/>
      <c r="J62" s="248"/>
      <c r="K62" s="147">
        <f>IF(I60="","",BQ14)</f>
        <v>0</v>
      </c>
      <c r="L62" s="147" t="s">
        <v>0</v>
      </c>
      <c r="M62" s="147">
        <f>IF(I60="","",BO14)</f>
        <v>2</v>
      </c>
      <c r="N62" s="248"/>
      <c r="O62" s="249"/>
      <c r="P62" s="250"/>
      <c r="Q62" s="248"/>
      <c r="R62" s="147">
        <f>IF(P60="","",BQ20)</f>
        <v>0</v>
      </c>
      <c r="S62" s="147" t="s">
        <v>0</v>
      </c>
      <c r="T62" s="147">
        <f>IF(P60="","",BO20)</f>
        <v>0</v>
      </c>
      <c r="U62" s="248"/>
      <c r="V62" s="251"/>
      <c r="W62" s="250"/>
      <c r="X62" s="248"/>
      <c r="Y62" s="147">
        <f>IF(W60="","",BQ26)</f>
        <v>0</v>
      </c>
      <c r="Z62" s="147" t="s">
        <v>0</v>
      </c>
      <c r="AA62" s="147">
        <f>IF(W60="","",BO26)</f>
        <v>1</v>
      </c>
      <c r="AB62" s="248"/>
      <c r="AC62" s="251"/>
      <c r="AD62" s="249"/>
      <c r="AE62" s="248"/>
      <c r="AF62" s="147">
        <f>IF(AD60="","",BQ32)</f>
        <v>6</v>
      </c>
      <c r="AG62" s="147" t="s">
        <v>0</v>
      </c>
      <c r="AH62" s="147">
        <f>IF(AD60="","",BO32)</f>
        <v>0</v>
      </c>
      <c r="AI62" s="248"/>
      <c r="AJ62" s="249"/>
      <c r="AK62" s="250"/>
      <c r="AL62" s="248"/>
      <c r="AM62" s="147">
        <f>IF(AK60="","",BQ38)</f>
        <v>1</v>
      </c>
      <c r="AN62" s="147" t="s">
        <v>0</v>
      </c>
      <c r="AO62" s="147">
        <f>IF(AK60="","",BO38)</f>
        <v>0</v>
      </c>
      <c r="AP62" s="248"/>
      <c r="AQ62" s="251"/>
      <c r="AR62" s="250"/>
      <c r="AS62" s="248"/>
      <c r="AT62" s="147">
        <f>IF(AR60="","",BQ44)</f>
        <v>1</v>
      </c>
      <c r="AU62" s="147" t="s">
        <v>0</v>
      </c>
      <c r="AV62" s="147">
        <f>IF(AR60="","",BO44)</f>
        <v>0</v>
      </c>
      <c r="AW62" s="248"/>
      <c r="AX62" s="251"/>
      <c r="AY62" s="249"/>
      <c r="AZ62" s="248"/>
      <c r="BA62" s="147">
        <f>IF(AY60="","",BQ50)</f>
        <v>1</v>
      </c>
      <c r="BB62" s="147" t="s">
        <v>0</v>
      </c>
      <c r="BC62" s="147">
        <f>IF(AY60="","",BO50)</f>
        <v>2</v>
      </c>
      <c r="BD62" s="248"/>
      <c r="BE62" s="249"/>
      <c r="BF62" s="250"/>
      <c r="BG62" s="248"/>
      <c r="BH62" s="147">
        <f>IF(BF60="","",BQ56)</f>
        <v>0</v>
      </c>
      <c r="BI62" s="147" t="s">
        <v>0</v>
      </c>
      <c r="BJ62" s="147">
        <f>IF(BF60="","",BO56)</f>
        <v>1</v>
      </c>
      <c r="BK62" s="248"/>
      <c r="BL62" s="251"/>
      <c r="BM62" s="282"/>
      <c r="BN62" s="283"/>
      <c r="BO62" s="283"/>
      <c r="BP62" s="283"/>
      <c r="BQ62" s="283"/>
      <c r="BR62" s="283"/>
      <c r="BS62" s="284"/>
      <c r="BT62" s="275"/>
      <c r="BU62" s="224"/>
      <c r="BV62" s="243"/>
      <c r="BW62" s="224"/>
      <c r="BX62" s="224"/>
      <c r="BY62" s="224"/>
      <c r="BZ62" s="224"/>
      <c r="CA62" s="224"/>
      <c r="CB62" s="226"/>
      <c r="CC62" s="275"/>
      <c r="CD62" s="224"/>
      <c r="CE62" s="243"/>
      <c r="CF62" s="224"/>
      <c r="CG62" s="224"/>
      <c r="CH62" s="224"/>
      <c r="CI62" s="224"/>
      <c r="CJ62" s="224"/>
      <c r="CK62" s="226"/>
      <c r="CL62" s="243"/>
      <c r="CM62" s="224"/>
      <c r="CN62" s="243"/>
      <c r="CO62" s="224"/>
      <c r="CP62" s="224"/>
      <c r="CQ62" s="224"/>
      <c r="CR62" s="224"/>
      <c r="CS62" s="224"/>
      <c r="CT62" s="226"/>
      <c r="CU62" s="266"/>
      <c r="CV62" s="269"/>
      <c r="CW62" s="269"/>
      <c r="CX62" s="270"/>
      <c r="CY62" s="273"/>
      <c r="CZ62" s="143"/>
      <c r="DA62" s="143"/>
      <c r="DB62" s="96"/>
      <c r="DC62" s="96"/>
      <c r="DD62" s="254"/>
      <c r="DE62" s="255"/>
      <c r="DF62" s="257"/>
      <c r="DG62" s="259"/>
      <c r="DH62" s="261"/>
      <c r="DI62" s="232"/>
      <c r="DJ62" s="143"/>
      <c r="DK62" s="143"/>
      <c r="DL62" s="96"/>
      <c r="DM62" s="96"/>
      <c r="DN62" s="235"/>
    </row>
    <row r="63" spans="1:118" s="75" customFormat="1" ht="21" customHeight="1">
      <c r="A63" s="297"/>
      <c r="B63" s="290" t="str">
        <f>IF(BM9="●","○",IF(BM9="○","●",IF(BM9="△","△","")))</f>
        <v>●</v>
      </c>
      <c r="C63" s="290"/>
      <c r="D63" s="290"/>
      <c r="E63" s="290"/>
      <c r="F63" s="290"/>
      <c r="G63" s="290"/>
      <c r="H63" s="291"/>
      <c r="I63" s="245" t="str">
        <f>IF(BM15="●","○",IF(BM15="○","●",IF(BM15="△","△","")))</f>
        <v>●</v>
      </c>
      <c r="J63" s="246"/>
      <c r="K63" s="246"/>
      <c r="L63" s="246"/>
      <c r="M63" s="246"/>
      <c r="N63" s="246"/>
      <c r="O63" s="246"/>
      <c r="P63" s="292" t="str">
        <f>IF(BM21="●","○",IF(BM21="○","●",IF(BM21="△","△","")))</f>
        <v>●</v>
      </c>
      <c r="Q63" s="290"/>
      <c r="R63" s="290"/>
      <c r="S63" s="290"/>
      <c r="T63" s="290"/>
      <c r="U63" s="290"/>
      <c r="V63" s="291"/>
      <c r="W63" s="245" t="str">
        <f>IF(BM27="●","○",IF(BM27="○","●",IF(BM27="△","△","")))</f>
        <v>○</v>
      </c>
      <c r="X63" s="246"/>
      <c r="Y63" s="246"/>
      <c r="Z63" s="246"/>
      <c r="AA63" s="246"/>
      <c r="AB63" s="246"/>
      <c r="AC63" s="247"/>
      <c r="AD63" s="245" t="str">
        <f>IF(BM33="●","○",IF(BM33="○","●",IF(BM33="△","△","")))</f>
        <v>○</v>
      </c>
      <c r="AE63" s="246"/>
      <c r="AF63" s="246"/>
      <c r="AG63" s="246"/>
      <c r="AH63" s="246"/>
      <c r="AI63" s="246"/>
      <c r="AJ63" s="247"/>
      <c r="AK63" s="245" t="str">
        <f>IF(BM39="●","○",IF(BM39="○","●",IF(BM39="△","△","")))</f>
        <v>△</v>
      </c>
      <c r="AL63" s="246"/>
      <c r="AM63" s="246"/>
      <c r="AN63" s="246"/>
      <c r="AO63" s="246"/>
      <c r="AP63" s="246"/>
      <c r="AQ63" s="247"/>
      <c r="AR63" s="245" t="str">
        <f>IF(BM45="●","○",IF(BM45="○","●",IF(BM45="△","△","")))</f>
        <v>△</v>
      </c>
      <c r="AS63" s="246"/>
      <c r="AT63" s="246"/>
      <c r="AU63" s="246"/>
      <c r="AV63" s="246"/>
      <c r="AW63" s="246"/>
      <c r="AX63" s="247"/>
      <c r="AY63" s="245" t="str">
        <f>IF(BM51="●","○",IF(BM51="○","●",IF(BM51="△","△","")))</f>
        <v>●</v>
      </c>
      <c r="AZ63" s="246"/>
      <c r="BA63" s="246"/>
      <c r="BB63" s="246"/>
      <c r="BC63" s="246"/>
      <c r="BD63" s="246"/>
      <c r="BE63" s="247"/>
      <c r="BF63" s="245" t="str">
        <f>IF(BM57="●","○",IF(BM57="○","●",IF(BM57="△","△","")))</f>
        <v>△</v>
      </c>
      <c r="BG63" s="246"/>
      <c r="BH63" s="246"/>
      <c r="BI63" s="246"/>
      <c r="BJ63" s="246"/>
      <c r="BK63" s="246"/>
      <c r="BL63" s="247"/>
      <c r="BM63" s="282"/>
      <c r="BN63" s="283"/>
      <c r="BO63" s="283"/>
      <c r="BP63" s="283"/>
      <c r="BQ63" s="283"/>
      <c r="BR63" s="283"/>
      <c r="BS63" s="284"/>
      <c r="BT63" s="275">
        <f>IF(B63="○",3,IF(B63="△",1,0))</f>
        <v>0</v>
      </c>
      <c r="BU63" s="224">
        <f>IF(I63="○",3,IF(I63="△",1,0))</f>
        <v>0</v>
      </c>
      <c r="BV63" s="243">
        <f>IF(P63="○",3,IF(P63="△",1,0))</f>
        <v>0</v>
      </c>
      <c r="BW63" s="224">
        <f>IF(W63="○",3,IF(W63="△",1,0))</f>
        <v>3</v>
      </c>
      <c r="BX63" s="224">
        <f>IF(AD63="○",3,IF(AD63="△",1,0))</f>
        <v>3</v>
      </c>
      <c r="BY63" s="224">
        <f>IF(AK63="○",3,IF(AK63="△",1,0))</f>
        <v>1</v>
      </c>
      <c r="BZ63" s="224">
        <f>IF(AR63="○",3,IF(AR63="△",1,0))</f>
        <v>1</v>
      </c>
      <c r="CA63" s="224">
        <f>IF(AY63="○",3,IF(AY63="△",1,0))</f>
        <v>0</v>
      </c>
      <c r="CB63" s="226">
        <f>IF(BF63="○",3,IF(BF63="△",1,0))</f>
        <v>1</v>
      </c>
      <c r="CC63" s="275">
        <f>B64</f>
        <v>0</v>
      </c>
      <c r="CD63" s="224">
        <f>I64</f>
        <v>0</v>
      </c>
      <c r="CE63" s="243">
        <f>P64</f>
        <v>2</v>
      </c>
      <c r="CF63" s="224">
        <f>W64</f>
        <v>1</v>
      </c>
      <c r="CG63" s="224">
        <f>AD64</f>
        <v>9</v>
      </c>
      <c r="CH63" s="224">
        <f>AK64</f>
        <v>3</v>
      </c>
      <c r="CI63" s="224">
        <f>AR64</f>
        <v>0</v>
      </c>
      <c r="CJ63" s="224">
        <f>AY64</f>
        <v>1</v>
      </c>
      <c r="CK63" s="226">
        <f>BF64</f>
        <v>0</v>
      </c>
      <c r="CL63" s="243">
        <f>H64</f>
        <v>5</v>
      </c>
      <c r="CM63" s="224">
        <f>O64</f>
        <v>3</v>
      </c>
      <c r="CN63" s="243">
        <f>V64</f>
        <v>4</v>
      </c>
      <c r="CO63" s="224">
        <f>AC64</f>
        <v>0</v>
      </c>
      <c r="CP63" s="224">
        <f>AJ64</f>
        <v>1</v>
      </c>
      <c r="CQ63" s="224">
        <f>AQ64</f>
        <v>3</v>
      </c>
      <c r="CR63" s="224">
        <f>AX64</f>
        <v>0</v>
      </c>
      <c r="CS63" s="224">
        <f>BE64</f>
        <v>2</v>
      </c>
      <c r="CT63" s="226">
        <f>BL64</f>
        <v>0</v>
      </c>
      <c r="CU63" s="237">
        <f t="shared" si="3"/>
        <v>9</v>
      </c>
      <c r="CV63" s="240">
        <f>SUM(CC63:CK65)</f>
        <v>16</v>
      </c>
      <c r="CW63" s="240">
        <f>SUM(CL63:CT65)</f>
        <v>18</v>
      </c>
      <c r="CX63" s="228" t="str">
        <f>IF(CV63&gt;CW63,"+",IF(CV63&lt;CW63,"-","±"))</f>
        <v>-</v>
      </c>
      <c r="CY63" s="231">
        <f>ABS(CV63-CW63)</f>
        <v>2</v>
      </c>
      <c r="CZ63" s="143"/>
      <c r="DA63" s="143"/>
      <c r="DB63" s="96"/>
      <c r="DC63" s="96"/>
      <c r="DD63" s="234">
        <f>IF(DA34=0,"",RANK(DC33,DC24:DC33))</f>
        <v>7</v>
      </c>
      <c r="DE63" s="255"/>
      <c r="DF63" s="257"/>
      <c r="DG63" s="259"/>
      <c r="DH63" s="261" t="str">
        <f>IF(DF63&gt;DG63,"+",IF(DF63&lt;DG63,"-","±"))</f>
        <v>±</v>
      </c>
      <c r="DI63" s="232"/>
      <c r="DJ63" s="143"/>
      <c r="DK63" s="143"/>
      <c r="DL63" s="96"/>
      <c r="DM63" s="96"/>
      <c r="DN63" s="235"/>
    </row>
    <row r="64" spans="1:118" s="75" customFormat="1" ht="21" customHeight="1">
      <c r="A64" s="297"/>
      <c r="B64" s="218">
        <f>BS10</f>
        <v>0</v>
      </c>
      <c r="C64" s="216" t="s">
        <v>21</v>
      </c>
      <c r="D64" s="146">
        <f>IF(B63="","",BQ10)</f>
        <v>0</v>
      </c>
      <c r="E64" s="146" t="s">
        <v>0</v>
      </c>
      <c r="F64" s="146">
        <f>IF(B63="","",BO10)</f>
        <v>2</v>
      </c>
      <c r="G64" s="216" t="s">
        <v>22</v>
      </c>
      <c r="H64" s="222">
        <f>BM10</f>
        <v>5</v>
      </c>
      <c r="I64" s="220">
        <f>BS16</f>
        <v>0</v>
      </c>
      <c r="J64" s="216" t="s">
        <v>19</v>
      </c>
      <c r="K64" s="146">
        <f>IF(I63="","",BQ16)</f>
        <v>0</v>
      </c>
      <c r="L64" s="146" t="s">
        <v>0</v>
      </c>
      <c r="M64" s="146">
        <f>IF(I63="","",BO16)</f>
        <v>1</v>
      </c>
      <c r="N64" s="216" t="s">
        <v>20</v>
      </c>
      <c r="O64" s="218">
        <f>BM16</f>
        <v>3</v>
      </c>
      <c r="P64" s="220">
        <f>BS22</f>
        <v>2</v>
      </c>
      <c r="Q64" s="216" t="s">
        <v>19</v>
      </c>
      <c r="R64" s="146">
        <f>IF(P63="","",BQ22)</f>
        <v>1</v>
      </c>
      <c r="S64" s="146" t="s">
        <v>0</v>
      </c>
      <c r="T64" s="146">
        <f>IF(P63="","",BO22)</f>
        <v>2</v>
      </c>
      <c r="U64" s="216" t="s">
        <v>20</v>
      </c>
      <c r="V64" s="222">
        <f>BM22</f>
        <v>4</v>
      </c>
      <c r="W64" s="220">
        <f>BS28</f>
        <v>1</v>
      </c>
      <c r="X64" s="216" t="s">
        <v>19</v>
      </c>
      <c r="Y64" s="146">
        <f>IF(W63="","",BQ28)</f>
        <v>1</v>
      </c>
      <c r="Z64" s="146" t="s">
        <v>0</v>
      </c>
      <c r="AA64" s="146">
        <f>IF(W63="","",BO28)</f>
        <v>0</v>
      </c>
      <c r="AB64" s="216" t="s">
        <v>20</v>
      </c>
      <c r="AC64" s="222">
        <f>BM28</f>
        <v>0</v>
      </c>
      <c r="AD64" s="218">
        <f>BS34</f>
        <v>9</v>
      </c>
      <c r="AE64" s="216" t="s">
        <v>19</v>
      </c>
      <c r="AF64" s="146">
        <f>IF(AD63="","",BQ34)</f>
        <v>6</v>
      </c>
      <c r="AG64" s="146" t="s">
        <v>0</v>
      </c>
      <c r="AH64" s="146">
        <f>IF(AD63="","",BO34)</f>
        <v>1</v>
      </c>
      <c r="AI64" s="216" t="s">
        <v>20</v>
      </c>
      <c r="AJ64" s="218">
        <f>BM34</f>
        <v>1</v>
      </c>
      <c r="AK64" s="220">
        <f>BS40</f>
        <v>3</v>
      </c>
      <c r="AL64" s="216" t="s">
        <v>19</v>
      </c>
      <c r="AM64" s="146">
        <f>IF(AK63="","",BQ40)</f>
        <v>2</v>
      </c>
      <c r="AN64" s="146" t="s">
        <v>0</v>
      </c>
      <c r="AO64" s="146">
        <f>IF(AK63="","",BO40)</f>
        <v>2</v>
      </c>
      <c r="AP64" s="216" t="s">
        <v>20</v>
      </c>
      <c r="AQ64" s="222">
        <f>BM40</f>
        <v>3</v>
      </c>
      <c r="AR64" s="220">
        <f>BS46</f>
        <v>0</v>
      </c>
      <c r="AS64" s="216" t="s">
        <v>19</v>
      </c>
      <c r="AT64" s="146">
        <f>IF(AR63="","",BQ46)</f>
        <v>0</v>
      </c>
      <c r="AU64" s="146" t="s">
        <v>0</v>
      </c>
      <c r="AV64" s="146">
        <f>IF(AR63="","",BO46)</f>
        <v>0</v>
      </c>
      <c r="AW64" s="216" t="s">
        <v>20</v>
      </c>
      <c r="AX64" s="222">
        <f>BM46</f>
        <v>0</v>
      </c>
      <c r="AY64" s="218">
        <f>BS52</f>
        <v>1</v>
      </c>
      <c r="AZ64" s="216" t="s">
        <v>19</v>
      </c>
      <c r="BA64" s="146">
        <f>IF(AY63="","",BQ52)</f>
        <v>0</v>
      </c>
      <c r="BB64" s="146" t="s">
        <v>0</v>
      </c>
      <c r="BC64" s="146">
        <f>IF(AY63="","",BO52)</f>
        <v>1</v>
      </c>
      <c r="BD64" s="216" t="s">
        <v>20</v>
      </c>
      <c r="BE64" s="218">
        <f>BM52</f>
        <v>2</v>
      </c>
      <c r="BF64" s="220">
        <f>BS58</f>
        <v>0</v>
      </c>
      <c r="BG64" s="216" t="s">
        <v>19</v>
      </c>
      <c r="BH64" s="146">
        <f>IF(BF63="","",BQ58)</f>
        <v>0</v>
      </c>
      <c r="BI64" s="146" t="s">
        <v>0</v>
      </c>
      <c r="BJ64" s="146">
        <f>IF(BF63="","",BO58)</f>
        <v>0</v>
      </c>
      <c r="BK64" s="216" t="s">
        <v>20</v>
      </c>
      <c r="BL64" s="222">
        <f>BM58</f>
        <v>0</v>
      </c>
      <c r="BM64" s="282"/>
      <c r="BN64" s="283"/>
      <c r="BO64" s="283"/>
      <c r="BP64" s="283"/>
      <c r="BQ64" s="283"/>
      <c r="BR64" s="283"/>
      <c r="BS64" s="284"/>
      <c r="BT64" s="275"/>
      <c r="BU64" s="224"/>
      <c r="BV64" s="243"/>
      <c r="BW64" s="224"/>
      <c r="BX64" s="224"/>
      <c r="BY64" s="224"/>
      <c r="BZ64" s="224"/>
      <c r="CA64" s="224"/>
      <c r="CB64" s="226"/>
      <c r="CC64" s="275"/>
      <c r="CD64" s="224"/>
      <c r="CE64" s="243"/>
      <c r="CF64" s="224"/>
      <c r="CG64" s="224"/>
      <c r="CH64" s="224"/>
      <c r="CI64" s="224"/>
      <c r="CJ64" s="224"/>
      <c r="CK64" s="226"/>
      <c r="CL64" s="243"/>
      <c r="CM64" s="224"/>
      <c r="CN64" s="243"/>
      <c r="CO64" s="224"/>
      <c r="CP64" s="224"/>
      <c r="CQ64" s="224"/>
      <c r="CR64" s="224"/>
      <c r="CS64" s="224"/>
      <c r="CT64" s="226"/>
      <c r="CU64" s="238"/>
      <c r="CV64" s="241"/>
      <c r="CW64" s="241"/>
      <c r="CX64" s="229"/>
      <c r="CY64" s="232"/>
      <c r="CZ64" s="143"/>
      <c r="DA64" s="143"/>
      <c r="DB64" s="96"/>
      <c r="DC64" s="96"/>
      <c r="DD64" s="235"/>
      <c r="DE64" s="255"/>
      <c r="DF64" s="257"/>
      <c r="DG64" s="259"/>
      <c r="DH64" s="261"/>
      <c r="DI64" s="232"/>
      <c r="DJ64" s="143"/>
      <c r="DK64" s="143"/>
      <c r="DL64" s="96"/>
      <c r="DM64" s="96"/>
      <c r="DN64" s="235"/>
    </row>
    <row r="65" spans="1:118" s="75" customFormat="1" ht="21" customHeight="1" thickBot="1">
      <c r="A65" s="298"/>
      <c r="B65" s="219"/>
      <c r="C65" s="217"/>
      <c r="D65" s="149">
        <f>IF(B63="","",BQ11)</f>
        <v>0</v>
      </c>
      <c r="E65" s="149" t="s">
        <v>0</v>
      </c>
      <c r="F65" s="149">
        <f>IF(B63="","",BO11)</f>
        <v>3</v>
      </c>
      <c r="G65" s="217"/>
      <c r="H65" s="223"/>
      <c r="I65" s="221"/>
      <c r="J65" s="217"/>
      <c r="K65" s="149">
        <f>IF(I63="","",BQ17)</f>
        <v>0</v>
      </c>
      <c r="L65" s="149" t="s">
        <v>0</v>
      </c>
      <c r="M65" s="149">
        <f>IF(I63="","",BO17)</f>
        <v>2</v>
      </c>
      <c r="N65" s="217"/>
      <c r="O65" s="219"/>
      <c r="P65" s="221"/>
      <c r="Q65" s="217"/>
      <c r="R65" s="149">
        <f>IF(P63="","",BQ23)</f>
        <v>1</v>
      </c>
      <c r="S65" s="149" t="s">
        <v>0</v>
      </c>
      <c r="T65" s="149">
        <f>IF(P63="","",BO23)</f>
        <v>2</v>
      </c>
      <c r="U65" s="217"/>
      <c r="V65" s="223"/>
      <c r="W65" s="221"/>
      <c r="X65" s="217"/>
      <c r="Y65" s="149">
        <f>IF(W63="","",BQ29)</f>
        <v>0</v>
      </c>
      <c r="Z65" s="149" t="s">
        <v>0</v>
      </c>
      <c r="AA65" s="149">
        <f>IF(W63="","",BO29)</f>
        <v>0</v>
      </c>
      <c r="AB65" s="217"/>
      <c r="AC65" s="223"/>
      <c r="AD65" s="219"/>
      <c r="AE65" s="217"/>
      <c r="AF65" s="149">
        <f>IF(AD63="","",BQ35)</f>
        <v>3</v>
      </c>
      <c r="AG65" s="149" t="s">
        <v>0</v>
      </c>
      <c r="AH65" s="149">
        <f>IF(AD63="","",BO35)</f>
        <v>0</v>
      </c>
      <c r="AI65" s="217"/>
      <c r="AJ65" s="219"/>
      <c r="AK65" s="221"/>
      <c r="AL65" s="217"/>
      <c r="AM65" s="149">
        <f>IF(AK63="","",BQ41)</f>
        <v>1</v>
      </c>
      <c r="AN65" s="149" t="s">
        <v>0</v>
      </c>
      <c r="AO65" s="149">
        <f>IF(AK63="","",BO41)</f>
        <v>1</v>
      </c>
      <c r="AP65" s="217"/>
      <c r="AQ65" s="223"/>
      <c r="AR65" s="221"/>
      <c r="AS65" s="217"/>
      <c r="AT65" s="149">
        <f>IF(AR63="","",BQ47)</f>
        <v>0</v>
      </c>
      <c r="AU65" s="149" t="s">
        <v>0</v>
      </c>
      <c r="AV65" s="149">
        <f>IF(AR63="","",BO47)</f>
        <v>0</v>
      </c>
      <c r="AW65" s="217"/>
      <c r="AX65" s="223"/>
      <c r="AY65" s="219"/>
      <c r="AZ65" s="217"/>
      <c r="BA65" s="149">
        <f>IF(AY63="","",BQ53)</f>
        <v>1</v>
      </c>
      <c r="BB65" s="149" t="s">
        <v>0</v>
      </c>
      <c r="BC65" s="149">
        <f>IF(AY63="","",BO53)</f>
        <v>1</v>
      </c>
      <c r="BD65" s="217"/>
      <c r="BE65" s="219"/>
      <c r="BF65" s="221"/>
      <c r="BG65" s="217"/>
      <c r="BH65" s="149">
        <f>IF(BF63="","",BQ59)</f>
        <v>0</v>
      </c>
      <c r="BI65" s="149" t="s">
        <v>0</v>
      </c>
      <c r="BJ65" s="149">
        <f>IF(BF63="","",BO59)</f>
        <v>0</v>
      </c>
      <c r="BK65" s="217"/>
      <c r="BL65" s="223"/>
      <c r="BM65" s="285"/>
      <c r="BN65" s="286"/>
      <c r="BO65" s="286"/>
      <c r="BP65" s="286"/>
      <c r="BQ65" s="286"/>
      <c r="BR65" s="286"/>
      <c r="BS65" s="287"/>
      <c r="BT65" s="276"/>
      <c r="BU65" s="225"/>
      <c r="BV65" s="244"/>
      <c r="BW65" s="225"/>
      <c r="BX65" s="225"/>
      <c r="BY65" s="225"/>
      <c r="BZ65" s="225"/>
      <c r="CA65" s="225"/>
      <c r="CB65" s="227"/>
      <c r="CC65" s="276"/>
      <c r="CD65" s="225"/>
      <c r="CE65" s="244"/>
      <c r="CF65" s="225"/>
      <c r="CG65" s="225"/>
      <c r="CH65" s="225"/>
      <c r="CI65" s="225"/>
      <c r="CJ65" s="225"/>
      <c r="CK65" s="227"/>
      <c r="CL65" s="244"/>
      <c r="CM65" s="225"/>
      <c r="CN65" s="244"/>
      <c r="CO65" s="225"/>
      <c r="CP65" s="225"/>
      <c r="CQ65" s="225"/>
      <c r="CR65" s="225"/>
      <c r="CS65" s="225"/>
      <c r="CT65" s="227"/>
      <c r="CU65" s="239"/>
      <c r="CV65" s="242"/>
      <c r="CW65" s="242"/>
      <c r="CX65" s="230"/>
      <c r="CY65" s="233"/>
      <c r="CZ65" s="100"/>
      <c r="DA65" s="100"/>
      <c r="DB65" s="101"/>
      <c r="DC65" s="101"/>
      <c r="DD65" s="236"/>
      <c r="DE65" s="256"/>
      <c r="DF65" s="258"/>
      <c r="DG65" s="260"/>
      <c r="DH65" s="262"/>
      <c r="DI65" s="233"/>
      <c r="DJ65" s="100"/>
      <c r="DK65" s="100"/>
      <c r="DL65" s="101"/>
      <c r="DM65" s="101"/>
      <c r="DN65" s="236"/>
    </row>
    <row r="67" spans="1:118" ht="19.5" customHeight="1">
      <c r="DH67" s="78"/>
      <c r="DI67" s="78"/>
      <c r="DJ67" s="78"/>
      <c r="DK67" s="78"/>
      <c r="DL67" s="78"/>
      <c r="DM67" s="78"/>
      <c r="DN67" s="78"/>
    </row>
    <row r="68" spans="1:118" ht="19.5" customHeight="1">
      <c r="DH68" s="78"/>
      <c r="DI68" s="78"/>
      <c r="DJ68" s="78"/>
      <c r="DK68" s="78"/>
      <c r="DL68" s="78"/>
      <c r="DM68" s="78"/>
      <c r="DN68" s="78"/>
    </row>
    <row r="69" spans="1:118" ht="19.5" customHeight="1">
      <c r="DH69" s="78"/>
      <c r="DI69" s="78"/>
      <c r="DJ69" s="78"/>
      <c r="DK69" s="78"/>
      <c r="DL69" s="78"/>
      <c r="DM69" s="78"/>
      <c r="DN69" s="78"/>
    </row>
    <row r="70" spans="1:118" ht="19.5" customHeight="1">
      <c r="DH70" s="78"/>
      <c r="DI70" s="78"/>
      <c r="DJ70" s="78"/>
      <c r="DK70" s="78"/>
      <c r="DL70" s="78"/>
      <c r="DM70" s="78"/>
      <c r="DN70" s="78"/>
    </row>
    <row r="71" spans="1:118" ht="19.5" customHeight="1">
      <c r="DH71" s="78"/>
      <c r="DI71" s="78"/>
      <c r="DJ71" s="78"/>
      <c r="DK71" s="78"/>
      <c r="DL71" s="78"/>
      <c r="DM71" s="78"/>
      <c r="DN71" s="78"/>
    </row>
    <row r="72" spans="1:118" ht="19.5" customHeight="1">
      <c r="DH72" s="78"/>
      <c r="DI72" s="78"/>
      <c r="DJ72" s="78"/>
      <c r="DK72" s="78"/>
      <c r="DL72" s="78"/>
      <c r="DM72" s="78"/>
      <c r="DN72" s="78"/>
    </row>
  </sheetData>
  <sheetProtection password="CC13" sheet="1" objects="1" scenarios="1"/>
  <mergeCells count="1665">
    <mergeCell ref="A1:DN1"/>
    <mergeCell ref="P6:V6"/>
    <mergeCell ref="W6:AC6"/>
    <mergeCell ref="AD6:AJ6"/>
    <mergeCell ref="AK6:AQ6"/>
    <mergeCell ref="AR6:AX6"/>
    <mergeCell ref="AY6:BE6"/>
    <mergeCell ref="BT4:CB5"/>
    <mergeCell ref="CC4:CK5"/>
    <mergeCell ref="CL4:CT5"/>
    <mergeCell ref="A6:A11"/>
    <mergeCell ref="B6:H11"/>
    <mergeCell ref="I6:O6"/>
    <mergeCell ref="AR3:AX5"/>
    <mergeCell ref="AY3:BE5"/>
    <mergeCell ref="BF3:BL5"/>
    <mergeCell ref="BM3:BS5"/>
    <mergeCell ref="DE3:DN4"/>
    <mergeCell ref="CX5:CY5"/>
    <mergeCell ref="DH5:DI5"/>
    <mergeCell ref="B3:H5"/>
    <mergeCell ref="I3:O5"/>
    <mergeCell ref="P3:V5"/>
    <mergeCell ref="W3:AC5"/>
    <mergeCell ref="AD3:AJ5"/>
    <mergeCell ref="AK3:AQ5"/>
    <mergeCell ref="A3:A5"/>
    <mergeCell ref="CN6:CN8"/>
    <mergeCell ref="CO6:CO8"/>
    <mergeCell ref="CD6:CD8"/>
    <mergeCell ref="CE6:CE8"/>
    <mergeCell ref="CF6:CF8"/>
    <mergeCell ref="CG6:CG8"/>
    <mergeCell ref="CH6:CH8"/>
    <mergeCell ref="CI6:CI8"/>
    <mergeCell ref="BX6:BX8"/>
    <mergeCell ref="BY6:BY8"/>
    <mergeCell ref="BZ6:BZ8"/>
    <mergeCell ref="CA6:CA8"/>
    <mergeCell ref="CB6:CB8"/>
    <mergeCell ref="CC6:CC8"/>
    <mergeCell ref="BF6:BL6"/>
    <mergeCell ref="BM6:BS6"/>
    <mergeCell ref="BT6:BT8"/>
    <mergeCell ref="BU6:BU8"/>
    <mergeCell ref="BV6:BV8"/>
    <mergeCell ref="BW6:BW8"/>
    <mergeCell ref="BN7:BN8"/>
    <mergeCell ref="BR7:BR8"/>
    <mergeCell ref="BS7:BS8"/>
    <mergeCell ref="DN6:DN11"/>
    <mergeCell ref="I7:I8"/>
    <mergeCell ref="J7:J8"/>
    <mergeCell ref="N7:N8"/>
    <mergeCell ref="O7:O8"/>
    <mergeCell ref="P7:P8"/>
    <mergeCell ref="Q7:Q8"/>
    <mergeCell ref="U7:U8"/>
    <mergeCell ref="V7:V8"/>
    <mergeCell ref="W7:W8"/>
    <mergeCell ref="DE6:DE11"/>
    <mergeCell ref="DF6:DF11"/>
    <mergeCell ref="DG6:DG11"/>
    <mergeCell ref="DH6:DH11"/>
    <mergeCell ref="DI6:DI11"/>
    <mergeCell ref="DJ6:DM6"/>
    <mergeCell ref="CV6:CV8"/>
    <mergeCell ref="CW6:CW8"/>
    <mergeCell ref="CX6:CX8"/>
    <mergeCell ref="CY6:CY8"/>
    <mergeCell ref="CZ6:DC6"/>
    <mergeCell ref="DD6:DD8"/>
    <mergeCell ref="CP6:CP8"/>
    <mergeCell ref="CQ6:CQ8"/>
    <mergeCell ref="CR6:CR8"/>
    <mergeCell ref="CS6:CS8"/>
    <mergeCell ref="CT6:CT8"/>
    <mergeCell ref="CU6:CU8"/>
    <mergeCell ref="CJ6:CJ8"/>
    <mergeCell ref="CK6:CK8"/>
    <mergeCell ref="CL6:CL8"/>
    <mergeCell ref="CM6:CM8"/>
    <mergeCell ref="I9:O9"/>
    <mergeCell ref="P9:V9"/>
    <mergeCell ref="W9:AC9"/>
    <mergeCell ref="AD9:AJ9"/>
    <mergeCell ref="AK9:AQ9"/>
    <mergeCell ref="AR9:AX9"/>
    <mergeCell ref="BE7:BE8"/>
    <mergeCell ref="BF7:BF8"/>
    <mergeCell ref="BG7:BG8"/>
    <mergeCell ref="BK7:BK8"/>
    <mergeCell ref="BL7:BL8"/>
    <mergeCell ref="BM7:BM8"/>
    <mergeCell ref="AS7:AS8"/>
    <mergeCell ref="AW7:AW8"/>
    <mergeCell ref="AX7:AX8"/>
    <mergeCell ref="AY7:AY8"/>
    <mergeCell ref="AZ7:AZ8"/>
    <mergeCell ref="BD7:BD8"/>
    <mergeCell ref="AJ7:AJ8"/>
    <mergeCell ref="AK7:AK8"/>
    <mergeCell ref="AL7:AL8"/>
    <mergeCell ref="AP7:AP8"/>
    <mergeCell ref="AQ7:AQ8"/>
    <mergeCell ref="AR7:AR8"/>
    <mergeCell ref="X7:X8"/>
    <mergeCell ref="AB7:AB8"/>
    <mergeCell ref="AC7:AC8"/>
    <mergeCell ref="AD7:AD8"/>
    <mergeCell ref="AE7:AE8"/>
    <mergeCell ref="AI7:AI8"/>
    <mergeCell ref="CF9:CF11"/>
    <mergeCell ref="CG9:CG11"/>
    <mergeCell ref="CH9:CH11"/>
    <mergeCell ref="BW9:BW11"/>
    <mergeCell ref="BX9:BX11"/>
    <mergeCell ref="BY9:BY11"/>
    <mergeCell ref="BZ9:BZ11"/>
    <mergeCell ref="CA9:CA11"/>
    <mergeCell ref="CB9:CB11"/>
    <mergeCell ref="AY9:BE9"/>
    <mergeCell ref="BF9:BL9"/>
    <mergeCell ref="BM9:BS9"/>
    <mergeCell ref="BT9:BT11"/>
    <mergeCell ref="BU9:BU11"/>
    <mergeCell ref="BV9:BV11"/>
    <mergeCell ref="AZ10:AZ11"/>
    <mergeCell ref="BD10:BD11"/>
    <mergeCell ref="BE10:BE11"/>
    <mergeCell ref="BF10:BF11"/>
    <mergeCell ref="X10:X11"/>
    <mergeCell ref="AB10:AB11"/>
    <mergeCell ref="AC10:AC11"/>
    <mergeCell ref="AD10:AD11"/>
    <mergeCell ref="J10:J11"/>
    <mergeCell ref="N10:N11"/>
    <mergeCell ref="O10:O11"/>
    <mergeCell ref="P10:P11"/>
    <mergeCell ref="Q10:Q11"/>
    <mergeCell ref="U10:U11"/>
    <mergeCell ref="I10:I11"/>
    <mergeCell ref="CU9:CU11"/>
    <mergeCell ref="CV9:CV11"/>
    <mergeCell ref="CW9:CW11"/>
    <mergeCell ref="CX9:CX11"/>
    <mergeCell ref="CY9:CY11"/>
    <mergeCell ref="DD9:DD11"/>
    <mergeCell ref="CO9:CO11"/>
    <mergeCell ref="CP9:CP11"/>
    <mergeCell ref="CQ9:CQ11"/>
    <mergeCell ref="CR9:CR11"/>
    <mergeCell ref="CS9:CS11"/>
    <mergeCell ref="CT9:CT11"/>
    <mergeCell ref="CI9:CI11"/>
    <mergeCell ref="CJ9:CJ11"/>
    <mergeCell ref="CK9:CK11"/>
    <mergeCell ref="CL9:CL11"/>
    <mergeCell ref="CM9:CM11"/>
    <mergeCell ref="CN9:CN11"/>
    <mergeCell ref="CC9:CC11"/>
    <mergeCell ref="CD9:CD11"/>
    <mergeCell ref="CE9:CE11"/>
    <mergeCell ref="AD12:AJ12"/>
    <mergeCell ref="AK12:AQ12"/>
    <mergeCell ref="AR12:AX12"/>
    <mergeCell ref="AY12:BE12"/>
    <mergeCell ref="BF12:BL12"/>
    <mergeCell ref="BM12:BS12"/>
    <mergeCell ref="BS10:BS11"/>
    <mergeCell ref="A12:A17"/>
    <mergeCell ref="B12:H12"/>
    <mergeCell ref="I12:O17"/>
    <mergeCell ref="P12:V12"/>
    <mergeCell ref="W12:AC12"/>
    <mergeCell ref="BG10:BG11"/>
    <mergeCell ref="BK10:BK11"/>
    <mergeCell ref="BL10:BL11"/>
    <mergeCell ref="BM10:BM11"/>
    <mergeCell ref="BN10:BN11"/>
    <mergeCell ref="BR10:BR11"/>
    <mergeCell ref="AQ10:AQ11"/>
    <mergeCell ref="AR10:AR11"/>
    <mergeCell ref="AS10:AS11"/>
    <mergeCell ref="AW10:AW11"/>
    <mergeCell ref="AX10:AX11"/>
    <mergeCell ref="AY10:AY11"/>
    <mergeCell ref="AE10:AE11"/>
    <mergeCell ref="AI10:AI11"/>
    <mergeCell ref="AJ10:AJ11"/>
    <mergeCell ref="AK10:AK11"/>
    <mergeCell ref="AL10:AL11"/>
    <mergeCell ref="AP10:AP11"/>
    <mergeCell ref="V10:V11"/>
    <mergeCell ref="W10:W11"/>
    <mergeCell ref="CG12:CG14"/>
    <mergeCell ref="CH12:CH14"/>
    <mergeCell ref="CI12:CI14"/>
    <mergeCell ref="CJ12:CJ14"/>
    <mergeCell ref="CK12:CK14"/>
    <mergeCell ref="BZ12:BZ14"/>
    <mergeCell ref="CA12:CA14"/>
    <mergeCell ref="CB12:CB14"/>
    <mergeCell ref="CC12:CC14"/>
    <mergeCell ref="CD12:CD14"/>
    <mergeCell ref="CE12:CE14"/>
    <mergeCell ref="BT12:BT14"/>
    <mergeCell ref="BU12:BU14"/>
    <mergeCell ref="BV12:BV14"/>
    <mergeCell ref="BW12:BW14"/>
    <mergeCell ref="BX12:BX14"/>
    <mergeCell ref="BY12:BY14"/>
    <mergeCell ref="AC13:AC14"/>
    <mergeCell ref="AD13:AD14"/>
    <mergeCell ref="DH12:DH17"/>
    <mergeCell ref="DI12:DI17"/>
    <mergeCell ref="DN12:DN17"/>
    <mergeCell ref="B13:B14"/>
    <mergeCell ref="C13:C14"/>
    <mergeCell ref="G13:G14"/>
    <mergeCell ref="H13:H14"/>
    <mergeCell ref="P13:P14"/>
    <mergeCell ref="Q13:Q14"/>
    <mergeCell ref="U13:U14"/>
    <mergeCell ref="CX12:CX14"/>
    <mergeCell ref="CY12:CY14"/>
    <mergeCell ref="DD12:DD14"/>
    <mergeCell ref="DE12:DE17"/>
    <mergeCell ref="DF12:DF17"/>
    <mergeCell ref="DG12:DG17"/>
    <mergeCell ref="DD15:DD17"/>
    <mergeCell ref="CR12:CR14"/>
    <mergeCell ref="CS12:CS14"/>
    <mergeCell ref="CT12:CT14"/>
    <mergeCell ref="CU12:CU14"/>
    <mergeCell ref="CV12:CV14"/>
    <mergeCell ref="CW12:CW14"/>
    <mergeCell ref="CL12:CL14"/>
    <mergeCell ref="CM12:CM14"/>
    <mergeCell ref="CN12:CN14"/>
    <mergeCell ref="CO12:CO14"/>
    <mergeCell ref="CP12:CP14"/>
    <mergeCell ref="CQ12:CQ14"/>
    <mergeCell ref="CF12:CF14"/>
    <mergeCell ref="BL13:BL14"/>
    <mergeCell ref="BM13:BM14"/>
    <mergeCell ref="BN13:BN14"/>
    <mergeCell ref="BR13:BR14"/>
    <mergeCell ref="BS13:BS14"/>
    <mergeCell ref="B15:H15"/>
    <mergeCell ref="P15:V15"/>
    <mergeCell ref="W15:AC15"/>
    <mergeCell ref="AD15:AJ15"/>
    <mergeCell ref="AK15:AQ15"/>
    <mergeCell ref="AZ13:AZ14"/>
    <mergeCell ref="BD13:BD14"/>
    <mergeCell ref="BE13:BE14"/>
    <mergeCell ref="BF13:BF14"/>
    <mergeCell ref="BG13:BG14"/>
    <mergeCell ref="BK13:BK14"/>
    <mergeCell ref="AQ13:AQ14"/>
    <mergeCell ref="AR13:AR14"/>
    <mergeCell ref="AS13:AS14"/>
    <mergeCell ref="AW13:AW14"/>
    <mergeCell ref="AX13:AX14"/>
    <mergeCell ref="AY13:AY14"/>
    <mergeCell ref="AE13:AE14"/>
    <mergeCell ref="AI13:AI14"/>
    <mergeCell ref="AJ13:AJ14"/>
    <mergeCell ref="AK13:AK14"/>
    <mergeCell ref="AL13:AL14"/>
    <mergeCell ref="AP13:AP14"/>
    <mergeCell ref="V13:V14"/>
    <mergeCell ref="W13:W14"/>
    <mergeCell ref="X13:X14"/>
    <mergeCell ref="AB13:AB14"/>
    <mergeCell ref="CE15:CE17"/>
    <mergeCell ref="CF15:CF17"/>
    <mergeCell ref="CG15:CG17"/>
    <mergeCell ref="BV15:BV17"/>
    <mergeCell ref="BW15:BW17"/>
    <mergeCell ref="BX15:BX17"/>
    <mergeCell ref="BY15:BY17"/>
    <mergeCell ref="BZ15:BZ17"/>
    <mergeCell ref="CA15:CA17"/>
    <mergeCell ref="AR15:AX15"/>
    <mergeCell ref="AY15:BE15"/>
    <mergeCell ref="BF15:BL15"/>
    <mergeCell ref="BM15:BS15"/>
    <mergeCell ref="BT15:BT17"/>
    <mergeCell ref="BU15:BU17"/>
    <mergeCell ref="AY16:AY17"/>
    <mergeCell ref="AZ16:AZ17"/>
    <mergeCell ref="BD16:BD17"/>
    <mergeCell ref="BE16:BE17"/>
    <mergeCell ref="V16:V17"/>
    <mergeCell ref="W16:W17"/>
    <mergeCell ref="X16:X17"/>
    <mergeCell ref="AB16:AB17"/>
    <mergeCell ref="AC16:AC17"/>
    <mergeCell ref="B16:B17"/>
    <mergeCell ref="C16:C17"/>
    <mergeCell ref="G16:G17"/>
    <mergeCell ref="H16:H17"/>
    <mergeCell ref="P16:P17"/>
    <mergeCell ref="Q16:Q17"/>
    <mergeCell ref="CT15:CT17"/>
    <mergeCell ref="CU15:CU17"/>
    <mergeCell ref="CV15:CV17"/>
    <mergeCell ref="CW15:CW17"/>
    <mergeCell ref="CX15:CX17"/>
    <mergeCell ref="CY15:CY17"/>
    <mergeCell ref="CN15:CN17"/>
    <mergeCell ref="CO15:CO17"/>
    <mergeCell ref="CP15:CP17"/>
    <mergeCell ref="CQ15:CQ17"/>
    <mergeCell ref="CR15:CR17"/>
    <mergeCell ref="CS15:CS17"/>
    <mergeCell ref="CH15:CH17"/>
    <mergeCell ref="CI15:CI17"/>
    <mergeCell ref="CJ15:CJ17"/>
    <mergeCell ref="CK15:CK17"/>
    <mergeCell ref="CL15:CL17"/>
    <mergeCell ref="CM15:CM17"/>
    <mergeCell ref="CB15:CB17"/>
    <mergeCell ref="CC15:CC17"/>
    <mergeCell ref="CD15:CD17"/>
    <mergeCell ref="B18:H18"/>
    <mergeCell ref="I18:O18"/>
    <mergeCell ref="P18:V23"/>
    <mergeCell ref="W18:AC18"/>
    <mergeCell ref="AD18:AJ18"/>
    <mergeCell ref="AK18:AQ18"/>
    <mergeCell ref="O19:O20"/>
    <mergeCell ref="W19:W20"/>
    <mergeCell ref="X19:X20"/>
    <mergeCell ref="AB19:AB20"/>
    <mergeCell ref="A18:A23"/>
    <mergeCell ref="BR16:BR17"/>
    <mergeCell ref="BS16:BS17"/>
    <mergeCell ref="BF16:BF17"/>
    <mergeCell ref="BG16:BG17"/>
    <mergeCell ref="BK16:BK17"/>
    <mergeCell ref="BL16:BL17"/>
    <mergeCell ref="BM16:BM17"/>
    <mergeCell ref="BN16:BN17"/>
    <mergeCell ref="AP16:AP17"/>
    <mergeCell ref="AQ16:AQ17"/>
    <mergeCell ref="AR16:AR17"/>
    <mergeCell ref="AS16:AS17"/>
    <mergeCell ref="AW16:AW17"/>
    <mergeCell ref="AX16:AX17"/>
    <mergeCell ref="AD16:AD17"/>
    <mergeCell ref="AE16:AE17"/>
    <mergeCell ref="AI16:AI17"/>
    <mergeCell ref="AJ16:AJ17"/>
    <mergeCell ref="AK16:AK17"/>
    <mergeCell ref="AL16:AL17"/>
    <mergeCell ref="U16:U17"/>
    <mergeCell ref="CB18:CB20"/>
    <mergeCell ref="CC18:CC20"/>
    <mergeCell ref="CD18:CD20"/>
    <mergeCell ref="CE18:CE20"/>
    <mergeCell ref="CF18:CF20"/>
    <mergeCell ref="CG18:CG20"/>
    <mergeCell ref="BV18:BV20"/>
    <mergeCell ref="BW18:BW20"/>
    <mergeCell ref="BX18:BX20"/>
    <mergeCell ref="BY18:BY20"/>
    <mergeCell ref="BZ18:BZ20"/>
    <mergeCell ref="CA18:CA20"/>
    <mergeCell ref="AR18:AX18"/>
    <mergeCell ref="AY18:BE18"/>
    <mergeCell ref="BF18:BL18"/>
    <mergeCell ref="BM18:BS18"/>
    <mergeCell ref="BT18:BT20"/>
    <mergeCell ref="BU18:BU20"/>
    <mergeCell ref="AX19:AX20"/>
    <mergeCell ref="AY19:AY20"/>
    <mergeCell ref="AZ19:AZ20"/>
    <mergeCell ref="BD19:BD20"/>
    <mergeCell ref="BN19:BN20"/>
    <mergeCell ref="BR19:BR20"/>
    <mergeCell ref="BS19:BS20"/>
    <mergeCell ref="DN18:DN23"/>
    <mergeCell ref="B19:B20"/>
    <mergeCell ref="C19:C20"/>
    <mergeCell ref="G19:G20"/>
    <mergeCell ref="H19:H20"/>
    <mergeCell ref="I19:I20"/>
    <mergeCell ref="J19:J20"/>
    <mergeCell ref="N19:N20"/>
    <mergeCell ref="DD18:DD20"/>
    <mergeCell ref="DE18:DE23"/>
    <mergeCell ref="DF18:DF23"/>
    <mergeCell ref="DG18:DG23"/>
    <mergeCell ref="DH18:DH23"/>
    <mergeCell ref="DI18:DI23"/>
    <mergeCell ref="CT18:CT20"/>
    <mergeCell ref="CU18:CU20"/>
    <mergeCell ref="CV18:CV20"/>
    <mergeCell ref="CW18:CW20"/>
    <mergeCell ref="CX18:CX20"/>
    <mergeCell ref="CY18:CY20"/>
    <mergeCell ref="CN18:CN20"/>
    <mergeCell ref="CO18:CO20"/>
    <mergeCell ref="CP18:CP20"/>
    <mergeCell ref="CQ18:CQ20"/>
    <mergeCell ref="CR18:CR20"/>
    <mergeCell ref="CS18:CS20"/>
    <mergeCell ref="CH18:CH20"/>
    <mergeCell ref="CI18:CI20"/>
    <mergeCell ref="CJ18:CJ20"/>
    <mergeCell ref="CK18:CK20"/>
    <mergeCell ref="CL18:CL20"/>
    <mergeCell ref="CM18:CM20"/>
    <mergeCell ref="B21:H21"/>
    <mergeCell ref="I21:O21"/>
    <mergeCell ref="W21:AC21"/>
    <mergeCell ref="AD21:AJ21"/>
    <mergeCell ref="AK21:AQ21"/>
    <mergeCell ref="AR21:AX21"/>
    <mergeCell ref="AY21:BE21"/>
    <mergeCell ref="BE19:BE20"/>
    <mergeCell ref="BF19:BF20"/>
    <mergeCell ref="BG19:BG20"/>
    <mergeCell ref="BK19:BK20"/>
    <mergeCell ref="BL19:BL20"/>
    <mergeCell ref="BM19:BM20"/>
    <mergeCell ref="AL19:AL20"/>
    <mergeCell ref="AP19:AP20"/>
    <mergeCell ref="AQ19:AQ20"/>
    <mergeCell ref="AR19:AR20"/>
    <mergeCell ref="AS19:AS20"/>
    <mergeCell ref="AW19:AW20"/>
    <mergeCell ref="AC19:AC20"/>
    <mergeCell ref="AD19:AD20"/>
    <mergeCell ref="AE19:AE20"/>
    <mergeCell ref="AI19:AI20"/>
    <mergeCell ref="AJ19:AJ20"/>
    <mergeCell ref="AK19:AK20"/>
    <mergeCell ref="CG21:CG23"/>
    <mergeCell ref="CH21:CH23"/>
    <mergeCell ref="CI21:CI23"/>
    <mergeCell ref="BX21:BX23"/>
    <mergeCell ref="BY21:BY23"/>
    <mergeCell ref="BZ21:BZ23"/>
    <mergeCell ref="CA21:CA23"/>
    <mergeCell ref="CB21:CB23"/>
    <mergeCell ref="CC21:CC23"/>
    <mergeCell ref="BF21:BL21"/>
    <mergeCell ref="BM21:BS21"/>
    <mergeCell ref="BT21:BT23"/>
    <mergeCell ref="BU21:BU23"/>
    <mergeCell ref="BV21:BV23"/>
    <mergeCell ref="BW21:BW23"/>
    <mergeCell ref="BG22:BG23"/>
    <mergeCell ref="BK22:BK23"/>
    <mergeCell ref="BL22:BL23"/>
    <mergeCell ref="BM22:BM23"/>
    <mergeCell ref="AK22:AK23"/>
    <mergeCell ref="J22:J23"/>
    <mergeCell ref="N22:N23"/>
    <mergeCell ref="O22:O23"/>
    <mergeCell ref="W22:W23"/>
    <mergeCell ref="X22:X23"/>
    <mergeCell ref="AB22:AB23"/>
    <mergeCell ref="CV21:CV23"/>
    <mergeCell ref="CW21:CW23"/>
    <mergeCell ref="CX21:CX23"/>
    <mergeCell ref="CY21:CY23"/>
    <mergeCell ref="DD21:DD23"/>
    <mergeCell ref="B22:B23"/>
    <mergeCell ref="C22:C23"/>
    <mergeCell ref="G22:G23"/>
    <mergeCell ref="H22:H23"/>
    <mergeCell ref="I22:I23"/>
    <mergeCell ref="CP21:CP23"/>
    <mergeCell ref="CQ21:CQ23"/>
    <mergeCell ref="CR21:CR23"/>
    <mergeCell ref="CS21:CS23"/>
    <mergeCell ref="CT21:CT23"/>
    <mergeCell ref="CU21:CU23"/>
    <mergeCell ref="CJ21:CJ23"/>
    <mergeCell ref="CK21:CK23"/>
    <mergeCell ref="CL21:CL23"/>
    <mergeCell ref="CM21:CM23"/>
    <mergeCell ref="CN21:CN23"/>
    <mergeCell ref="CO21:CO23"/>
    <mergeCell ref="CD21:CD23"/>
    <mergeCell ref="CE21:CE23"/>
    <mergeCell ref="CF21:CF23"/>
    <mergeCell ref="B24:H24"/>
    <mergeCell ref="I24:O24"/>
    <mergeCell ref="P24:V24"/>
    <mergeCell ref="W24:AC29"/>
    <mergeCell ref="AD24:AJ24"/>
    <mergeCell ref="AK24:AQ24"/>
    <mergeCell ref="O25:O26"/>
    <mergeCell ref="P25:P26"/>
    <mergeCell ref="Q25:Q26"/>
    <mergeCell ref="U25:U26"/>
    <mergeCell ref="A24:A29"/>
    <mergeCell ref="BN22:BN23"/>
    <mergeCell ref="BR22:BR23"/>
    <mergeCell ref="BS22:BS23"/>
    <mergeCell ref="CZ22:DC22"/>
    <mergeCell ref="AX22:AX23"/>
    <mergeCell ref="AY22:AY23"/>
    <mergeCell ref="AZ22:AZ23"/>
    <mergeCell ref="BD22:BD23"/>
    <mergeCell ref="BE22:BE23"/>
    <mergeCell ref="BF22:BF23"/>
    <mergeCell ref="AL22:AL23"/>
    <mergeCell ref="AP22:AP23"/>
    <mergeCell ref="AQ22:AQ23"/>
    <mergeCell ref="AR22:AR23"/>
    <mergeCell ref="AS22:AS23"/>
    <mergeCell ref="AW22:AW23"/>
    <mergeCell ref="AC22:AC23"/>
    <mergeCell ref="AD22:AD23"/>
    <mergeCell ref="AE22:AE23"/>
    <mergeCell ref="AI22:AI23"/>
    <mergeCell ref="AJ22:AJ23"/>
    <mergeCell ref="CM24:CM26"/>
    <mergeCell ref="CB24:CB26"/>
    <mergeCell ref="CC24:CC26"/>
    <mergeCell ref="CD24:CD26"/>
    <mergeCell ref="CE24:CE26"/>
    <mergeCell ref="CF24:CF26"/>
    <mergeCell ref="CG24:CG26"/>
    <mergeCell ref="BV24:BV26"/>
    <mergeCell ref="BW24:BW26"/>
    <mergeCell ref="BX24:BX26"/>
    <mergeCell ref="BY24:BY26"/>
    <mergeCell ref="BZ24:BZ26"/>
    <mergeCell ref="CA24:CA26"/>
    <mergeCell ref="AR24:AX24"/>
    <mergeCell ref="AY24:BE24"/>
    <mergeCell ref="BF24:BL24"/>
    <mergeCell ref="BM24:BS24"/>
    <mergeCell ref="BT24:BT26"/>
    <mergeCell ref="BU24:BU26"/>
    <mergeCell ref="AX25:AX26"/>
    <mergeCell ref="AY25:AY26"/>
    <mergeCell ref="AZ25:AZ26"/>
    <mergeCell ref="BD25:BD26"/>
    <mergeCell ref="DN24:DN29"/>
    <mergeCell ref="B25:B26"/>
    <mergeCell ref="C25:C26"/>
    <mergeCell ref="G25:G26"/>
    <mergeCell ref="H25:H26"/>
    <mergeCell ref="I25:I26"/>
    <mergeCell ref="J25:J26"/>
    <mergeCell ref="N25:N26"/>
    <mergeCell ref="DD24:DD26"/>
    <mergeCell ref="DE24:DE29"/>
    <mergeCell ref="DF24:DF29"/>
    <mergeCell ref="DG24:DG29"/>
    <mergeCell ref="DH24:DH29"/>
    <mergeCell ref="DI24:DI29"/>
    <mergeCell ref="DD27:DD29"/>
    <mergeCell ref="CT24:CT26"/>
    <mergeCell ref="CU24:CU26"/>
    <mergeCell ref="CV24:CV26"/>
    <mergeCell ref="CW24:CW26"/>
    <mergeCell ref="CX24:CX26"/>
    <mergeCell ref="CY24:CY26"/>
    <mergeCell ref="CN24:CN26"/>
    <mergeCell ref="CO24:CO26"/>
    <mergeCell ref="CP24:CP26"/>
    <mergeCell ref="CQ24:CQ26"/>
    <mergeCell ref="CR24:CR26"/>
    <mergeCell ref="CS24:CS26"/>
    <mergeCell ref="CH24:CH26"/>
    <mergeCell ref="CI24:CI26"/>
    <mergeCell ref="CJ24:CJ26"/>
    <mergeCell ref="CK24:CK26"/>
    <mergeCell ref="CL24:CL26"/>
    <mergeCell ref="B27:H27"/>
    <mergeCell ref="I27:O27"/>
    <mergeCell ref="P27:V27"/>
    <mergeCell ref="AD27:AJ27"/>
    <mergeCell ref="AK27:AQ27"/>
    <mergeCell ref="BE25:BE26"/>
    <mergeCell ref="BF25:BF26"/>
    <mergeCell ref="BG25:BG26"/>
    <mergeCell ref="BK25:BK26"/>
    <mergeCell ref="BL25:BL26"/>
    <mergeCell ref="BM25:BM26"/>
    <mergeCell ref="AL25:AL26"/>
    <mergeCell ref="AP25:AP26"/>
    <mergeCell ref="AQ25:AQ26"/>
    <mergeCell ref="AR25:AR26"/>
    <mergeCell ref="AS25:AS26"/>
    <mergeCell ref="AW25:AW26"/>
    <mergeCell ref="V25:V26"/>
    <mergeCell ref="AD25:AD26"/>
    <mergeCell ref="AE25:AE26"/>
    <mergeCell ref="AI25:AI26"/>
    <mergeCell ref="AJ25:AJ26"/>
    <mergeCell ref="AK25:AK26"/>
    <mergeCell ref="BV27:BV29"/>
    <mergeCell ref="BW27:BW29"/>
    <mergeCell ref="BX27:BX29"/>
    <mergeCell ref="BY27:BY29"/>
    <mergeCell ref="BZ27:BZ29"/>
    <mergeCell ref="CA27:CA29"/>
    <mergeCell ref="AR27:AX27"/>
    <mergeCell ref="AY27:BE27"/>
    <mergeCell ref="BF27:BL27"/>
    <mergeCell ref="BM27:BS27"/>
    <mergeCell ref="BT27:BT29"/>
    <mergeCell ref="BU27:BU29"/>
    <mergeCell ref="AY28:AY29"/>
    <mergeCell ref="AZ28:AZ29"/>
    <mergeCell ref="BD28:BD29"/>
    <mergeCell ref="BE28:BE29"/>
    <mergeCell ref="BN25:BN26"/>
    <mergeCell ref="BR25:BR26"/>
    <mergeCell ref="BS25:BS26"/>
    <mergeCell ref="BR28:BR29"/>
    <mergeCell ref="BS28:BS29"/>
    <mergeCell ref="U28:U29"/>
    <mergeCell ref="V28:V29"/>
    <mergeCell ref="B28:B29"/>
    <mergeCell ref="C28:C29"/>
    <mergeCell ref="G28:G29"/>
    <mergeCell ref="H28:H29"/>
    <mergeCell ref="I28:I29"/>
    <mergeCell ref="J28:J29"/>
    <mergeCell ref="CT27:CT29"/>
    <mergeCell ref="CU27:CU29"/>
    <mergeCell ref="CV27:CV29"/>
    <mergeCell ref="CW27:CW29"/>
    <mergeCell ref="CX27:CX29"/>
    <mergeCell ref="CY27:CY29"/>
    <mergeCell ref="CN27:CN29"/>
    <mergeCell ref="CO27:CO29"/>
    <mergeCell ref="CP27:CP29"/>
    <mergeCell ref="CQ27:CQ29"/>
    <mergeCell ref="CR27:CR29"/>
    <mergeCell ref="CS27:CS29"/>
    <mergeCell ref="CH27:CH29"/>
    <mergeCell ref="CI27:CI29"/>
    <mergeCell ref="CJ27:CJ29"/>
    <mergeCell ref="CK27:CK29"/>
    <mergeCell ref="CL27:CL29"/>
    <mergeCell ref="CM27:CM29"/>
    <mergeCell ref="CB27:CB29"/>
    <mergeCell ref="CC27:CC29"/>
    <mergeCell ref="CD27:CD29"/>
    <mergeCell ref="CE27:CE29"/>
    <mergeCell ref="CF27:CF29"/>
    <mergeCell ref="CG27:CG29"/>
    <mergeCell ref="A30:A35"/>
    <mergeCell ref="B30:H30"/>
    <mergeCell ref="I30:O30"/>
    <mergeCell ref="P30:V30"/>
    <mergeCell ref="W30:AC30"/>
    <mergeCell ref="AD30:AJ35"/>
    <mergeCell ref="AK30:AQ30"/>
    <mergeCell ref="AR30:AX30"/>
    <mergeCell ref="BF28:BF29"/>
    <mergeCell ref="BG28:BG29"/>
    <mergeCell ref="BK28:BK29"/>
    <mergeCell ref="BL28:BL29"/>
    <mergeCell ref="BM28:BM29"/>
    <mergeCell ref="BN28:BN29"/>
    <mergeCell ref="AP28:AP29"/>
    <mergeCell ref="AQ28:AQ29"/>
    <mergeCell ref="AR28:AR29"/>
    <mergeCell ref="AS28:AS29"/>
    <mergeCell ref="AW28:AW29"/>
    <mergeCell ref="AX28:AX29"/>
    <mergeCell ref="AD28:AD29"/>
    <mergeCell ref="AE28:AE29"/>
    <mergeCell ref="AI28:AI29"/>
    <mergeCell ref="AJ28:AJ29"/>
    <mergeCell ref="AK28:AK29"/>
    <mergeCell ref="AL28:AL29"/>
    <mergeCell ref="N28:N29"/>
    <mergeCell ref="O28:O29"/>
    <mergeCell ref="P28:P29"/>
    <mergeCell ref="Q28:Q29"/>
    <mergeCell ref="H31:H32"/>
    <mergeCell ref="I31:I32"/>
    <mergeCell ref="CF30:CF32"/>
    <mergeCell ref="CG30:CG32"/>
    <mergeCell ref="CH30:CH32"/>
    <mergeCell ref="BW30:BW32"/>
    <mergeCell ref="BX30:BX32"/>
    <mergeCell ref="BY30:BY32"/>
    <mergeCell ref="BZ30:BZ32"/>
    <mergeCell ref="CA30:CA32"/>
    <mergeCell ref="CB30:CB32"/>
    <mergeCell ref="AY30:BE30"/>
    <mergeCell ref="BF30:BL30"/>
    <mergeCell ref="BM30:BS30"/>
    <mergeCell ref="BT30:BT32"/>
    <mergeCell ref="BU30:BU32"/>
    <mergeCell ref="BV30:BV32"/>
    <mergeCell ref="AZ31:AZ32"/>
    <mergeCell ref="BD31:BD32"/>
    <mergeCell ref="BE31:BE32"/>
    <mergeCell ref="BF31:BF32"/>
    <mergeCell ref="BM31:BM32"/>
    <mergeCell ref="BN31:BN32"/>
    <mergeCell ref="BR31:BR32"/>
    <mergeCell ref="J31:J32"/>
    <mergeCell ref="N31:N32"/>
    <mergeCell ref="B31:B32"/>
    <mergeCell ref="DE30:DE35"/>
    <mergeCell ref="DF30:DF35"/>
    <mergeCell ref="DG30:DG35"/>
    <mergeCell ref="DH30:DH35"/>
    <mergeCell ref="DI30:DI35"/>
    <mergeCell ref="DN30:DN35"/>
    <mergeCell ref="CU30:CU32"/>
    <mergeCell ref="CV30:CV32"/>
    <mergeCell ref="CW30:CW32"/>
    <mergeCell ref="CX30:CX32"/>
    <mergeCell ref="CY30:CY32"/>
    <mergeCell ref="DD30:DD32"/>
    <mergeCell ref="CO30:CO32"/>
    <mergeCell ref="CP30:CP32"/>
    <mergeCell ref="CQ30:CQ32"/>
    <mergeCell ref="CR30:CR32"/>
    <mergeCell ref="CS30:CS32"/>
    <mergeCell ref="CT30:CT32"/>
    <mergeCell ref="CI30:CI32"/>
    <mergeCell ref="CJ30:CJ32"/>
    <mergeCell ref="CK30:CK32"/>
    <mergeCell ref="CL30:CL32"/>
    <mergeCell ref="CM30:CM32"/>
    <mergeCell ref="CN30:CN32"/>
    <mergeCell ref="CC30:CC32"/>
    <mergeCell ref="CD30:CD32"/>
    <mergeCell ref="CE30:CE32"/>
    <mergeCell ref="BS31:BS32"/>
    <mergeCell ref="B33:H33"/>
    <mergeCell ref="AQ31:AQ32"/>
    <mergeCell ref="AR31:AR32"/>
    <mergeCell ref="AS31:AS32"/>
    <mergeCell ref="AW31:AW32"/>
    <mergeCell ref="AX31:AX32"/>
    <mergeCell ref="AY31:AY32"/>
    <mergeCell ref="X31:X32"/>
    <mergeCell ref="AB31:AB32"/>
    <mergeCell ref="AC31:AC32"/>
    <mergeCell ref="AK31:AK32"/>
    <mergeCell ref="AL31:AL32"/>
    <mergeCell ref="AP31:AP32"/>
    <mergeCell ref="O31:O32"/>
    <mergeCell ref="P31:P32"/>
    <mergeCell ref="Q31:Q32"/>
    <mergeCell ref="U31:U32"/>
    <mergeCell ref="V31:V32"/>
    <mergeCell ref="W31:W32"/>
    <mergeCell ref="C31:C32"/>
    <mergeCell ref="G31:G32"/>
    <mergeCell ref="CF33:CF35"/>
    <mergeCell ref="CG33:CG35"/>
    <mergeCell ref="BV33:BV35"/>
    <mergeCell ref="BW33:BW35"/>
    <mergeCell ref="BX33:BX35"/>
    <mergeCell ref="BY33:BY35"/>
    <mergeCell ref="BZ33:BZ35"/>
    <mergeCell ref="CA33:CA35"/>
    <mergeCell ref="AR33:AX33"/>
    <mergeCell ref="AY33:BE33"/>
    <mergeCell ref="BF33:BL33"/>
    <mergeCell ref="BM33:BS33"/>
    <mergeCell ref="BT33:BT35"/>
    <mergeCell ref="BU33:BU35"/>
    <mergeCell ref="AS34:AS35"/>
    <mergeCell ref="AW34:AW35"/>
    <mergeCell ref="AX34:AX35"/>
    <mergeCell ref="AY34:AY35"/>
    <mergeCell ref="BL34:BL35"/>
    <mergeCell ref="BM34:BM35"/>
    <mergeCell ref="BN34:BN35"/>
    <mergeCell ref="BR34:BR35"/>
    <mergeCell ref="BS34:BS35"/>
    <mergeCell ref="I33:O33"/>
    <mergeCell ref="P33:V33"/>
    <mergeCell ref="W33:AC33"/>
    <mergeCell ref="AK33:AQ33"/>
    <mergeCell ref="BG31:BG32"/>
    <mergeCell ref="BK31:BK32"/>
    <mergeCell ref="BL31:BL32"/>
    <mergeCell ref="DD33:DD35"/>
    <mergeCell ref="B34:B35"/>
    <mergeCell ref="C34:C35"/>
    <mergeCell ref="G34:G35"/>
    <mergeCell ref="H34:H35"/>
    <mergeCell ref="I34:I35"/>
    <mergeCell ref="J34:J35"/>
    <mergeCell ref="N34:N35"/>
    <mergeCell ref="O34:O35"/>
    <mergeCell ref="P34:P35"/>
    <mergeCell ref="CT33:CT35"/>
    <mergeCell ref="CU33:CU35"/>
    <mergeCell ref="CV33:CV35"/>
    <mergeCell ref="CW33:CW35"/>
    <mergeCell ref="CX33:CX35"/>
    <mergeCell ref="CY33:CY35"/>
    <mergeCell ref="CN33:CN35"/>
    <mergeCell ref="CO33:CO35"/>
    <mergeCell ref="CP33:CP35"/>
    <mergeCell ref="CQ33:CQ35"/>
    <mergeCell ref="CR33:CR35"/>
    <mergeCell ref="CS33:CS35"/>
    <mergeCell ref="CH33:CH35"/>
    <mergeCell ref="CI33:CI35"/>
    <mergeCell ref="CJ33:CJ35"/>
    <mergeCell ref="CK33:CK35"/>
    <mergeCell ref="CL33:CL35"/>
    <mergeCell ref="CM33:CM35"/>
    <mergeCell ref="CB33:CB35"/>
    <mergeCell ref="CC33:CC35"/>
    <mergeCell ref="CD33:CD35"/>
    <mergeCell ref="CE33:CE35"/>
    <mergeCell ref="A36:A41"/>
    <mergeCell ref="B36:H36"/>
    <mergeCell ref="I36:O36"/>
    <mergeCell ref="P36:V36"/>
    <mergeCell ref="W36:AC36"/>
    <mergeCell ref="AZ34:AZ35"/>
    <mergeCell ref="BD34:BD35"/>
    <mergeCell ref="BE34:BE35"/>
    <mergeCell ref="BF34:BF35"/>
    <mergeCell ref="BG34:BG35"/>
    <mergeCell ref="BK34:BK35"/>
    <mergeCell ref="AC34:AC35"/>
    <mergeCell ref="AK34:AK35"/>
    <mergeCell ref="AL34:AL35"/>
    <mergeCell ref="AP34:AP35"/>
    <mergeCell ref="AQ34:AQ35"/>
    <mergeCell ref="AR34:AR35"/>
    <mergeCell ref="Q34:Q35"/>
    <mergeCell ref="U34:U35"/>
    <mergeCell ref="V34:V35"/>
    <mergeCell ref="W34:W35"/>
    <mergeCell ref="X34:X35"/>
    <mergeCell ref="AB34:AB35"/>
    <mergeCell ref="B39:H39"/>
    <mergeCell ref="I39:O39"/>
    <mergeCell ref="AY37:AY38"/>
    <mergeCell ref="AZ37:AZ38"/>
    <mergeCell ref="BD37:BD38"/>
    <mergeCell ref="BE37:BE38"/>
    <mergeCell ref="BF37:BF38"/>
    <mergeCell ref="X37:X38"/>
    <mergeCell ref="AB37:AB38"/>
    <mergeCell ref="CJ36:CJ38"/>
    <mergeCell ref="CK36:CK38"/>
    <mergeCell ref="BZ36:BZ38"/>
    <mergeCell ref="CA36:CA38"/>
    <mergeCell ref="CB36:CB38"/>
    <mergeCell ref="CC36:CC38"/>
    <mergeCell ref="CD36:CD38"/>
    <mergeCell ref="CE36:CE38"/>
    <mergeCell ref="BT36:BT38"/>
    <mergeCell ref="BU36:BU38"/>
    <mergeCell ref="BV36:BV38"/>
    <mergeCell ref="BW36:BW38"/>
    <mergeCell ref="BX36:BX38"/>
    <mergeCell ref="BY36:BY38"/>
    <mergeCell ref="AD36:AJ36"/>
    <mergeCell ref="AK36:AQ41"/>
    <mergeCell ref="AR36:AX36"/>
    <mergeCell ref="AY36:BE36"/>
    <mergeCell ref="BF36:BL36"/>
    <mergeCell ref="BM36:BS36"/>
    <mergeCell ref="AJ37:AJ38"/>
    <mergeCell ref="AR37:AR38"/>
    <mergeCell ref="AS37:AS38"/>
    <mergeCell ref="AW37:AW38"/>
    <mergeCell ref="BS37:BS38"/>
    <mergeCell ref="BG37:BG38"/>
    <mergeCell ref="BK37:BK38"/>
    <mergeCell ref="BL37:BL38"/>
    <mergeCell ref="BM37:BM38"/>
    <mergeCell ref="BN37:BN38"/>
    <mergeCell ref="BR37:BR38"/>
    <mergeCell ref="AX37:AX38"/>
    <mergeCell ref="DH36:DH41"/>
    <mergeCell ref="DI36:DI41"/>
    <mergeCell ref="DN36:DN41"/>
    <mergeCell ref="B37:B38"/>
    <mergeCell ref="C37:C38"/>
    <mergeCell ref="G37:G38"/>
    <mergeCell ref="H37:H38"/>
    <mergeCell ref="I37:I38"/>
    <mergeCell ref="J37:J38"/>
    <mergeCell ref="N37:N38"/>
    <mergeCell ref="CX36:CX38"/>
    <mergeCell ref="CY36:CY38"/>
    <mergeCell ref="DD36:DD38"/>
    <mergeCell ref="DE36:DE41"/>
    <mergeCell ref="DF36:DF41"/>
    <mergeCell ref="DG36:DG41"/>
    <mergeCell ref="CR36:CR38"/>
    <mergeCell ref="CS36:CS38"/>
    <mergeCell ref="CT36:CT38"/>
    <mergeCell ref="CU36:CU38"/>
    <mergeCell ref="CV36:CV38"/>
    <mergeCell ref="CW36:CW38"/>
    <mergeCell ref="CL36:CL38"/>
    <mergeCell ref="CM36:CM38"/>
    <mergeCell ref="CN36:CN38"/>
    <mergeCell ref="CO36:CO38"/>
    <mergeCell ref="CP36:CP38"/>
    <mergeCell ref="CQ36:CQ38"/>
    <mergeCell ref="CF36:CF38"/>
    <mergeCell ref="CG36:CG38"/>
    <mergeCell ref="CH36:CH38"/>
    <mergeCell ref="CI36:CI38"/>
    <mergeCell ref="AC37:AC38"/>
    <mergeCell ref="AD37:AD38"/>
    <mergeCell ref="AE37:AE38"/>
    <mergeCell ref="AI37:AI38"/>
    <mergeCell ref="O37:O38"/>
    <mergeCell ref="P37:P38"/>
    <mergeCell ref="Q37:Q38"/>
    <mergeCell ref="U37:U38"/>
    <mergeCell ref="V37:V38"/>
    <mergeCell ref="W37:W38"/>
    <mergeCell ref="CI39:CI41"/>
    <mergeCell ref="CJ39:CJ41"/>
    <mergeCell ref="BY39:BY41"/>
    <mergeCell ref="BZ39:BZ41"/>
    <mergeCell ref="CA39:CA41"/>
    <mergeCell ref="CB39:CB41"/>
    <mergeCell ref="CC39:CC41"/>
    <mergeCell ref="CD39:CD41"/>
    <mergeCell ref="BM39:BS39"/>
    <mergeCell ref="BT39:BT41"/>
    <mergeCell ref="BU39:BU41"/>
    <mergeCell ref="BV39:BV41"/>
    <mergeCell ref="BW39:BW41"/>
    <mergeCell ref="BX39:BX41"/>
    <mergeCell ref="BR40:BR41"/>
    <mergeCell ref="BS40:BS41"/>
    <mergeCell ref="P39:V39"/>
    <mergeCell ref="W39:AC39"/>
    <mergeCell ref="AD39:AJ39"/>
    <mergeCell ref="AR39:AX39"/>
    <mergeCell ref="AY39:BE39"/>
    <mergeCell ref="BF39:BL39"/>
    <mergeCell ref="AB40:AB41"/>
    <mergeCell ref="AC40:AC41"/>
    <mergeCell ref="I40:I41"/>
    <mergeCell ref="J40:J41"/>
    <mergeCell ref="N40:N41"/>
    <mergeCell ref="O40:O41"/>
    <mergeCell ref="P40:P41"/>
    <mergeCell ref="Q40:Q41"/>
    <mergeCell ref="CW39:CW41"/>
    <mergeCell ref="CX39:CX41"/>
    <mergeCell ref="CY39:CY41"/>
    <mergeCell ref="DD39:DD41"/>
    <mergeCell ref="B40:B41"/>
    <mergeCell ref="C40:C41"/>
    <mergeCell ref="G40:G41"/>
    <mergeCell ref="H40:H41"/>
    <mergeCell ref="CQ39:CQ41"/>
    <mergeCell ref="CR39:CR41"/>
    <mergeCell ref="CS39:CS41"/>
    <mergeCell ref="CT39:CT41"/>
    <mergeCell ref="CU39:CU41"/>
    <mergeCell ref="CV39:CV41"/>
    <mergeCell ref="CK39:CK41"/>
    <mergeCell ref="CL39:CL41"/>
    <mergeCell ref="CM39:CM41"/>
    <mergeCell ref="CN39:CN41"/>
    <mergeCell ref="CO39:CO41"/>
    <mergeCell ref="CP39:CP41"/>
    <mergeCell ref="CE39:CE41"/>
    <mergeCell ref="CF39:CF41"/>
    <mergeCell ref="CG39:CG41"/>
    <mergeCell ref="CH39:CH41"/>
    <mergeCell ref="A42:A47"/>
    <mergeCell ref="B42:H42"/>
    <mergeCell ref="I42:O42"/>
    <mergeCell ref="P42:V42"/>
    <mergeCell ref="W42:AC42"/>
    <mergeCell ref="AD42:AJ42"/>
    <mergeCell ref="P43:P44"/>
    <mergeCell ref="Q43:Q44"/>
    <mergeCell ref="U43:U44"/>
    <mergeCell ref="V43:V44"/>
    <mergeCell ref="BF40:BF41"/>
    <mergeCell ref="BG40:BG41"/>
    <mergeCell ref="BK40:BK41"/>
    <mergeCell ref="BL40:BL41"/>
    <mergeCell ref="BM40:BM41"/>
    <mergeCell ref="BN40:BN41"/>
    <mergeCell ref="AW40:AW41"/>
    <mergeCell ref="AX40:AX41"/>
    <mergeCell ref="AY40:AY41"/>
    <mergeCell ref="AZ40:AZ41"/>
    <mergeCell ref="BD40:BD41"/>
    <mergeCell ref="BE40:BE41"/>
    <mergeCell ref="AD40:AD41"/>
    <mergeCell ref="AE40:AE41"/>
    <mergeCell ref="AI40:AI41"/>
    <mergeCell ref="AJ40:AJ41"/>
    <mergeCell ref="AR40:AR41"/>
    <mergeCell ref="AS40:AS41"/>
    <mergeCell ref="U40:U41"/>
    <mergeCell ref="V40:V41"/>
    <mergeCell ref="W40:W41"/>
    <mergeCell ref="X40:X41"/>
    <mergeCell ref="CK42:CK44"/>
    <mergeCell ref="CL42:CL44"/>
    <mergeCell ref="CA42:CA44"/>
    <mergeCell ref="CB42:CB44"/>
    <mergeCell ref="CC42:CC44"/>
    <mergeCell ref="CD42:CD44"/>
    <mergeCell ref="CE42:CE44"/>
    <mergeCell ref="CF42:CF44"/>
    <mergeCell ref="BU42:BU44"/>
    <mergeCell ref="BV42:BV44"/>
    <mergeCell ref="BW42:BW44"/>
    <mergeCell ref="BX42:BX44"/>
    <mergeCell ref="BY42:BY44"/>
    <mergeCell ref="BZ42:BZ44"/>
    <mergeCell ref="AK42:AQ42"/>
    <mergeCell ref="AR42:AX47"/>
    <mergeCell ref="AY42:BE42"/>
    <mergeCell ref="BF42:BL42"/>
    <mergeCell ref="BM42:BS42"/>
    <mergeCell ref="BT42:BT44"/>
    <mergeCell ref="AY43:AY44"/>
    <mergeCell ref="AZ43:AZ44"/>
    <mergeCell ref="BD43:BD44"/>
    <mergeCell ref="BE43:BE44"/>
    <mergeCell ref="CH45:CH47"/>
    <mergeCell ref="CI45:CI47"/>
    <mergeCell ref="CJ45:CJ47"/>
    <mergeCell ref="CK45:CK47"/>
    <mergeCell ref="BZ45:BZ47"/>
    <mergeCell ref="CA45:CA47"/>
    <mergeCell ref="CB45:CB47"/>
    <mergeCell ref="CC45:CC47"/>
    <mergeCell ref="DI42:DI47"/>
    <mergeCell ref="DN42:DN47"/>
    <mergeCell ref="B43:B44"/>
    <mergeCell ref="C43:C44"/>
    <mergeCell ref="G43:G44"/>
    <mergeCell ref="H43:H44"/>
    <mergeCell ref="I43:I44"/>
    <mergeCell ref="J43:J44"/>
    <mergeCell ref="N43:N44"/>
    <mergeCell ref="O43:O44"/>
    <mergeCell ref="CY42:CY44"/>
    <mergeCell ref="DD42:DD44"/>
    <mergeCell ref="DE42:DE47"/>
    <mergeCell ref="DF42:DF47"/>
    <mergeCell ref="DG42:DG47"/>
    <mergeCell ref="DH42:DH47"/>
    <mergeCell ref="CS42:CS44"/>
    <mergeCell ref="CT42:CT44"/>
    <mergeCell ref="CU42:CU44"/>
    <mergeCell ref="CV42:CV44"/>
    <mergeCell ref="CW42:CW44"/>
    <mergeCell ref="CX42:CX44"/>
    <mergeCell ref="CM42:CM44"/>
    <mergeCell ref="CN42:CN44"/>
    <mergeCell ref="CO42:CO44"/>
    <mergeCell ref="CP42:CP44"/>
    <mergeCell ref="CQ42:CQ44"/>
    <mergeCell ref="CR42:CR44"/>
    <mergeCell ref="CG42:CG44"/>
    <mergeCell ref="CH42:CH44"/>
    <mergeCell ref="CI42:CI44"/>
    <mergeCell ref="CJ42:CJ44"/>
    <mergeCell ref="BR43:BR44"/>
    <mergeCell ref="BS43:BS44"/>
    <mergeCell ref="BF43:BF44"/>
    <mergeCell ref="BG43:BG44"/>
    <mergeCell ref="BK43:BK44"/>
    <mergeCell ref="BL43:BL44"/>
    <mergeCell ref="BM43:BM44"/>
    <mergeCell ref="BN43:BN44"/>
    <mergeCell ref="AI43:AI44"/>
    <mergeCell ref="AJ43:AJ44"/>
    <mergeCell ref="AK43:AK44"/>
    <mergeCell ref="AL43:AL44"/>
    <mergeCell ref="AP43:AP44"/>
    <mergeCell ref="AQ43:AQ44"/>
    <mergeCell ref="W43:W44"/>
    <mergeCell ref="X43:X44"/>
    <mergeCell ref="AB43:AB44"/>
    <mergeCell ref="AC43:AC44"/>
    <mergeCell ref="AD43:AD44"/>
    <mergeCell ref="AE43:AE44"/>
    <mergeCell ref="AK45:AQ45"/>
    <mergeCell ref="AY45:BE45"/>
    <mergeCell ref="BF45:BL45"/>
    <mergeCell ref="BM45:BS45"/>
    <mergeCell ref="AE46:AE47"/>
    <mergeCell ref="AI46:AI47"/>
    <mergeCell ref="AJ46:AJ47"/>
    <mergeCell ref="AK46:AK47"/>
    <mergeCell ref="W46:W47"/>
    <mergeCell ref="X46:X47"/>
    <mergeCell ref="AB46:AB47"/>
    <mergeCell ref="B45:H45"/>
    <mergeCell ref="I45:O45"/>
    <mergeCell ref="P45:V45"/>
    <mergeCell ref="J46:J47"/>
    <mergeCell ref="N46:N47"/>
    <mergeCell ref="O46:O47"/>
    <mergeCell ref="P46:P47"/>
    <mergeCell ref="Q46:Q47"/>
    <mergeCell ref="U46:U47"/>
    <mergeCell ref="V46:V47"/>
    <mergeCell ref="CX45:CX47"/>
    <mergeCell ref="CY45:CY47"/>
    <mergeCell ref="DD45:DD47"/>
    <mergeCell ref="B46:B47"/>
    <mergeCell ref="C46:C47"/>
    <mergeCell ref="G46:G47"/>
    <mergeCell ref="H46:H47"/>
    <mergeCell ref="I46:I47"/>
    <mergeCell ref="CR45:CR47"/>
    <mergeCell ref="CS45:CS47"/>
    <mergeCell ref="CT45:CT47"/>
    <mergeCell ref="CU45:CU47"/>
    <mergeCell ref="CV45:CV47"/>
    <mergeCell ref="CW45:CW47"/>
    <mergeCell ref="CL45:CL47"/>
    <mergeCell ref="CM45:CM47"/>
    <mergeCell ref="CN45:CN47"/>
    <mergeCell ref="CO45:CO47"/>
    <mergeCell ref="CP45:CP47"/>
    <mergeCell ref="CQ45:CQ47"/>
    <mergeCell ref="CF45:CF47"/>
    <mergeCell ref="CG45:CG47"/>
    <mergeCell ref="CD45:CD47"/>
    <mergeCell ref="CE45:CE47"/>
    <mergeCell ref="BT45:BT47"/>
    <mergeCell ref="BU45:BU47"/>
    <mergeCell ref="BV45:BV47"/>
    <mergeCell ref="BW45:BW47"/>
    <mergeCell ref="BX45:BX47"/>
    <mergeCell ref="BY45:BY47"/>
    <mergeCell ref="W45:AC45"/>
    <mergeCell ref="AD45:AJ45"/>
    <mergeCell ref="AD48:AJ48"/>
    <mergeCell ref="AK48:AQ48"/>
    <mergeCell ref="AR48:AX48"/>
    <mergeCell ref="AY48:BE53"/>
    <mergeCell ref="BF48:BL48"/>
    <mergeCell ref="BM48:BS48"/>
    <mergeCell ref="AJ49:AJ50"/>
    <mergeCell ref="AK49:AK50"/>
    <mergeCell ref="AL49:AL50"/>
    <mergeCell ref="AP49:AP50"/>
    <mergeCell ref="BN46:BN47"/>
    <mergeCell ref="BR46:BR47"/>
    <mergeCell ref="BS46:BS47"/>
    <mergeCell ref="A48:A53"/>
    <mergeCell ref="B48:H48"/>
    <mergeCell ref="I48:O48"/>
    <mergeCell ref="P48:V48"/>
    <mergeCell ref="W48:AC48"/>
    <mergeCell ref="BE46:BE47"/>
    <mergeCell ref="BF46:BF47"/>
    <mergeCell ref="BG46:BG47"/>
    <mergeCell ref="BK46:BK47"/>
    <mergeCell ref="BL46:BL47"/>
    <mergeCell ref="BM46:BM47"/>
    <mergeCell ref="AL46:AL47"/>
    <mergeCell ref="AP46:AP47"/>
    <mergeCell ref="AQ46:AQ47"/>
    <mergeCell ref="AY46:AY47"/>
    <mergeCell ref="AZ46:AZ47"/>
    <mergeCell ref="BD46:BD47"/>
    <mergeCell ref="AC46:AC47"/>
    <mergeCell ref="AD46:AD47"/>
    <mergeCell ref="CQ48:CQ50"/>
    <mergeCell ref="CF48:CF50"/>
    <mergeCell ref="CG48:CG50"/>
    <mergeCell ref="CH48:CH50"/>
    <mergeCell ref="CI48:CI50"/>
    <mergeCell ref="CJ48:CJ50"/>
    <mergeCell ref="CK48:CK50"/>
    <mergeCell ref="BZ48:BZ50"/>
    <mergeCell ref="CA48:CA50"/>
    <mergeCell ref="CB48:CB50"/>
    <mergeCell ref="CC48:CC50"/>
    <mergeCell ref="CD48:CD50"/>
    <mergeCell ref="CE48:CE50"/>
    <mergeCell ref="BT48:BT50"/>
    <mergeCell ref="BU48:BU50"/>
    <mergeCell ref="BV48:BV50"/>
    <mergeCell ref="BW48:BW50"/>
    <mergeCell ref="BX48:BX50"/>
    <mergeCell ref="BY48:BY50"/>
    <mergeCell ref="V49:V50"/>
    <mergeCell ref="W49:W50"/>
    <mergeCell ref="DH48:DH53"/>
    <mergeCell ref="DI48:DI53"/>
    <mergeCell ref="DN48:DN53"/>
    <mergeCell ref="B49:B50"/>
    <mergeCell ref="C49:C50"/>
    <mergeCell ref="G49:G50"/>
    <mergeCell ref="H49:H50"/>
    <mergeCell ref="I49:I50"/>
    <mergeCell ref="J49:J50"/>
    <mergeCell ref="N49:N50"/>
    <mergeCell ref="CX48:CX50"/>
    <mergeCell ref="CY48:CY50"/>
    <mergeCell ref="DD48:DD50"/>
    <mergeCell ref="DE48:DE53"/>
    <mergeCell ref="DF48:DF53"/>
    <mergeCell ref="DG48:DG53"/>
    <mergeCell ref="CX51:CX53"/>
    <mergeCell ref="CY51:CY53"/>
    <mergeCell ref="DD51:DD53"/>
    <mergeCell ref="CR48:CR50"/>
    <mergeCell ref="CS48:CS50"/>
    <mergeCell ref="CT48:CT50"/>
    <mergeCell ref="CU48:CU50"/>
    <mergeCell ref="CV48:CV50"/>
    <mergeCell ref="CW48:CW50"/>
    <mergeCell ref="CL48:CL50"/>
    <mergeCell ref="CM48:CM50"/>
    <mergeCell ref="CN48:CN50"/>
    <mergeCell ref="CO48:CO50"/>
    <mergeCell ref="CP48:CP50"/>
    <mergeCell ref="BS49:BS50"/>
    <mergeCell ref="B51:H51"/>
    <mergeCell ref="I51:O51"/>
    <mergeCell ref="P51:V51"/>
    <mergeCell ref="W51:AC51"/>
    <mergeCell ref="AD51:AJ51"/>
    <mergeCell ref="AK51:AQ51"/>
    <mergeCell ref="AR51:AX51"/>
    <mergeCell ref="BF51:BL51"/>
    <mergeCell ref="BM51:BS51"/>
    <mergeCell ref="BG49:BG50"/>
    <mergeCell ref="BK49:BK50"/>
    <mergeCell ref="BL49:BL50"/>
    <mergeCell ref="BM49:BM50"/>
    <mergeCell ref="BN49:BN50"/>
    <mergeCell ref="BR49:BR50"/>
    <mergeCell ref="AQ49:AQ50"/>
    <mergeCell ref="AR49:AR50"/>
    <mergeCell ref="AS49:AS50"/>
    <mergeCell ref="AW49:AW50"/>
    <mergeCell ref="AX49:AX50"/>
    <mergeCell ref="BF49:BF50"/>
    <mergeCell ref="X49:X50"/>
    <mergeCell ref="AB49:AB50"/>
    <mergeCell ref="AC49:AC50"/>
    <mergeCell ref="AD49:AD50"/>
    <mergeCell ref="AE49:AE50"/>
    <mergeCell ref="AI49:AI50"/>
    <mergeCell ref="O49:O50"/>
    <mergeCell ref="P49:P50"/>
    <mergeCell ref="Q49:Q50"/>
    <mergeCell ref="U49:U50"/>
    <mergeCell ref="B52:B53"/>
    <mergeCell ref="CR51:CR53"/>
    <mergeCell ref="CS51:CS53"/>
    <mergeCell ref="CT51:CT53"/>
    <mergeCell ref="CU51:CU53"/>
    <mergeCell ref="CV51:CV53"/>
    <mergeCell ref="CW51:CW53"/>
    <mergeCell ref="CL51:CL53"/>
    <mergeCell ref="CM51:CM53"/>
    <mergeCell ref="CN51:CN53"/>
    <mergeCell ref="CO51:CO53"/>
    <mergeCell ref="CP51:CP53"/>
    <mergeCell ref="CQ51:CQ53"/>
    <mergeCell ref="CF51:CF53"/>
    <mergeCell ref="CG51:CG53"/>
    <mergeCell ref="CH51:CH53"/>
    <mergeCell ref="CI51:CI53"/>
    <mergeCell ref="CJ51:CJ53"/>
    <mergeCell ref="CK51:CK53"/>
    <mergeCell ref="BZ51:BZ53"/>
    <mergeCell ref="CA51:CA53"/>
    <mergeCell ref="CB51:CB53"/>
    <mergeCell ref="CC51:CC53"/>
    <mergeCell ref="CD51:CD53"/>
    <mergeCell ref="CE51:CE53"/>
    <mergeCell ref="BT51:BT53"/>
    <mergeCell ref="BU51:BU53"/>
    <mergeCell ref="BV51:BV53"/>
    <mergeCell ref="BW51:BW53"/>
    <mergeCell ref="BX51:BX53"/>
    <mergeCell ref="BY51:BY53"/>
    <mergeCell ref="X52:X53"/>
    <mergeCell ref="AB52:AB53"/>
    <mergeCell ref="AC52:AC53"/>
    <mergeCell ref="AD52:AD53"/>
    <mergeCell ref="AE52:AE53"/>
    <mergeCell ref="AI52:AI53"/>
    <mergeCell ref="O52:O53"/>
    <mergeCell ref="P52:P53"/>
    <mergeCell ref="Q52:Q53"/>
    <mergeCell ref="U52:U53"/>
    <mergeCell ref="V52:V53"/>
    <mergeCell ref="W52:W53"/>
    <mergeCell ref="C52:C53"/>
    <mergeCell ref="G52:G53"/>
    <mergeCell ref="H52:H53"/>
    <mergeCell ref="I52:I53"/>
    <mergeCell ref="J52:J53"/>
    <mergeCell ref="N52:N53"/>
    <mergeCell ref="BL52:BL53"/>
    <mergeCell ref="BM52:BM53"/>
    <mergeCell ref="BN52:BN53"/>
    <mergeCell ref="BR52:BR53"/>
    <mergeCell ref="BS52:BS53"/>
    <mergeCell ref="AS52:AS53"/>
    <mergeCell ref="AW52:AW53"/>
    <mergeCell ref="AX52:AX53"/>
    <mergeCell ref="BF52:BF53"/>
    <mergeCell ref="BG52:BG53"/>
    <mergeCell ref="BK52:BK53"/>
    <mergeCell ref="AJ52:AJ53"/>
    <mergeCell ref="AK52:AK53"/>
    <mergeCell ref="AL52:AL53"/>
    <mergeCell ref="AP52:AP53"/>
    <mergeCell ref="AQ52:AQ53"/>
    <mergeCell ref="AR52:AR53"/>
    <mergeCell ref="W54:AC54"/>
    <mergeCell ref="AD54:AJ54"/>
    <mergeCell ref="AK54:AQ54"/>
    <mergeCell ref="AR54:AX54"/>
    <mergeCell ref="AY54:BE54"/>
    <mergeCell ref="BF54:BL59"/>
    <mergeCell ref="AD55:AD56"/>
    <mergeCell ref="AE55:AE56"/>
    <mergeCell ref="AI55:AI56"/>
    <mergeCell ref="AJ55:AJ56"/>
    <mergeCell ref="A54:A59"/>
    <mergeCell ref="B54:H54"/>
    <mergeCell ref="I54:O54"/>
    <mergeCell ref="P54:V54"/>
    <mergeCell ref="N55:N56"/>
    <mergeCell ref="O55:O56"/>
    <mergeCell ref="P55:P56"/>
    <mergeCell ref="Q55:Q56"/>
    <mergeCell ref="AC55:AC56"/>
    <mergeCell ref="AD58:AD59"/>
    <mergeCell ref="AE58:AE59"/>
    <mergeCell ref="N58:N59"/>
    <mergeCell ref="O58:O59"/>
    <mergeCell ref="P58:P59"/>
    <mergeCell ref="Q58:Q59"/>
    <mergeCell ref="U58:U59"/>
    <mergeCell ref="V58:V59"/>
    <mergeCell ref="B58:B59"/>
    <mergeCell ref="C58:C59"/>
    <mergeCell ref="G58:G59"/>
    <mergeCell ref="H58:H59"/>
    <mergeCell ref="I58:I59"/>
    <mergeCell ref="CH54:CH56"/>
    <mergeCell ref="CI54:CI56"/>
    <mergeCell ref="CJ54:CJ56"/>
    <mergeCell ref="BY54:BY56"/>
    <mergeCell ref="BZ54:BZ56"/>
    <mergeCell ref="CA54:CA56"/>
    <mergeCell ref="CB54:CB56"/>
    <mergeCell ref="CC54:CC56"/>
    <mergeCell ref="CD54:CD56"/>
    <mergeCell ref="BM54:BS54"/>
    <mergeCell ref="BT54:BT56"/>
    <mergeCell ref="BU54:BU56"/>
    <mergeCell ref="BV54:BV56"/>
    <mergeCell ref="BW54:BW56"/>
    <mergeCell ref="BX54:BX56"/>
    <mergeCell ref="BM55:BM56"/>
    <mergeCell ref="BN55:BN56"/>
    <mergeCell ref="BR55:BR56"/>
    <mergeCell ref="BS55:BS56"/>
    <mergeCell ref="DG54:DG59"/>
    <mergeCell ref="DH54:DH59"/>
    <mergeCell ref="DI54:DI59"/>
    <mergeCell ref="DN54:DN59"/>
    <mergeCell ref="B55:B56"/>
    <mergeCell ref="C55:C56"/>
    <mergeCell ref="G55:G56"/>
    <mergeCell ref="H55:H56"/>
    <mergeCell ref="I55:I56"/>
    <mergeCell ref="J55:J56"/>
    <mergeCell ref="CW54:CW56"/>
    <mergeCell ref="CX54:CX56"/>
    <mergeCell ref="CY54:CY56"/>
    <mergeCell ref="DD54:DD56"/>
    <mergeCell ref="DE54:DE59"/>
    <mergeCell ref="DF54:DF59"/>
    <mergeCell ref="CQ54:CQ56"/>
    <mergeCell ref="CR54:CR56"/>
    <mergeCell ref="CS54:CS56"/>
    <mergeCell ref="CT54:CT56"/>
    <mergeCell ref="CU54:CU56"/>
    <mergeCell ref="CV54:CV56"/>
    <mergeCell ref="CK54:CK56"/>
    <mergeCell ref="CL54:CL56"/>
    <mergeCell ref="CM54:CM56"/>
    <mergeCell ref="CN54:CN56"/>
    <mergeCell ref="CO54:CO56"/>
    <mergeCell ref="CP54:CP56"/>
    <mergeCell ref="CE54:CE56"/>
    <mergeCell ref="CF54:CF56"/>
    <mergeCell ref="CG54:CG56"/>
    <mergeCell ref="AY57:BE57"/>
    <mergeCell ref="BM57:BS57"/>
    <mergeCell ref="BT57:BT59"/>
    <mergeCell ref="BU57:BU59"/>
    <mergeCell ref="BV57:BV59"/>
    <mergeCell ref="AR58:AR59"/>
    <mergeCell ref="AS58:AS59"/>
    <mergeCell ref="AW58:AW59"/>
    <mergeCell ref="AX58:AX59"/>
    <mergeCell ref="B57:H57"/>
    <mergeCell ref="I57:O57"/>
    <mergeCell ref="P57:V57"/>
    <mergeCell ref="W57:AC57"/>
    <mergeCell ref="AD57:AJ57"/>
    <mergeCell ref="AK57:AQ57"/>
    <mergeCell ref="AW55:AW56"/>
    <mergeCell ref="AX55:AX56"/>
    <mergeCell ref="AY55:AY56"/>
    <mergeCell ref="AZ55:AZ56"/>
    <mergeCell ref="BD55:BD56"/>
    <mergeCell ref="BE55:BE56"/>
    <mergeCell ref="AK55:AK56"/>
    <mergeCell ref="AL55:AL56"/>
    <mergeCell ref="AP55:AP56"/>
    <mergeCell ref="AQ55:AQ56"/>
    <mergeCell ref="AR55:AR56"/>
    <mergeCell ref="AS55:AS56"/>
    <mergeCell ref="U55:U56"/>
    <mergeCell ref="V55:V56"/>
    <mergeCell ref="W55:W56"/>
    <mergeCell ref="X55:X56"/>
    <mergeCell ref="AB55:AB56"/>
    <mergeCell ref="J58:J59"/>
    <mergeCell ref="CU57:CU59"/>
    <mergeCell ref="CV57:CV59"/>
    <mergeCell ref="CW57:CW59"/>
    <mergeCell ref="CX57:CX59"/>
    <mergeCell ref="CY57:CY59"/>
    <mergeCell ref="DD57:DD59"/>
    <mergeCell ref="CO57:CO59"/>
    <mergeCell ref="CP57:CP59"/>
    <mergeCell ref="CQ57:CQ59"/>
    <mergeCell ref="CR57:CR59"/>
    <mergeCell ref="CS57:CS59"/>
    <mergeCell ref="CT57:CT59"/>
    <mergeCell ref="CI57:CI59"/>
    <mergeCell ref="CJ57:CJ59"/>
    <mergeCell ref="CK57:CK59"/>
    <mergeCell ref="CL57:CL59"/>
    <mergeCell ref="CM57:CM59"/>
    <mergeCell ref="CN57:CN59"/>
    <mergeCell ref="CC57:CC59"/>
    <mergeCell ref="CD57:CD59"/>
    <mergeCell ref="CE57:CE59"/>
    <mergeCell ref="CF57:CF59"/>
    <mergeCell ref="CG57:CG59"/>
    <mergeCell ref="CH57:CH59"/>
    <mergeCell ref="BW57:BW59"/>
    <mergeCell ref="BX57:BX59"/>
    <mergeCell ref="BY57:BY59"/>
    <mergeCell ref="BZ57:BZ59"/>
    <mergeCell ref="CA57:CA59"/>
    <mergeCell ref="CB57:CB59"/>
    <mergeCell ref="AR57:AX57"/>
    <mergeCell ref="A60:A65"/>
    <mergeCell ref="BR58:BR59"/>
    <mergeCell ref="BS58:BS59"/>
    <mergeCell ref="AY58:AY59"/>
    <mergeCell ref="AZ58:AZ59"/>
    <mergeCell ref="BD58:BD59"/>
    <mergeCell ref="BE58:BE59"/>
    <mergeCell ref="BM58:BM59"/>
    <mergeCell ref="BN58:BN59"/>
    <mergeCell ref="AI58:AI59"/>
    <mergeCell ref="AJ58:AJ59"/>
    <mergeCell ref="AK58:AK59"/>
    <mergeCell ref="AL58:AL59"/>
    <mergeCell ref="AP58:AP59"/>
    <mergeCell ref="AQ58:AQ59"/>
    <mergeCell ref="W58:W59"/>
    <mergeCell ref="X58:X59"/>
    <mergeCell ref="AB58:AB59"/>
    <mergeCell ref="AC58:AC59"/>
    <mergeCell ref="AR60:AX60"/>
    <mergeCell ref="AY60:BE60"/>
    <mergeCell ref="BF60:BL60"/>
    <mergeCell ref="BM60:BS65"/>
    <mergeCell ref="BT60:BT62"/>
    <mergeCell ref="BU60:BU62"/>
    <mergeCell ref="AS61:AS62"/>
    <mergeCell ref="AW61:AW62"/>
    <mergeCell ref="AX61:AX62"/>
    <mergeCell ref="AY61:AY62"/>
    <mergeCell ref="B60:H60"/>
    <mergeCell ref="I60:O60"/>
    <mergeCell ref="P60:V60"/>
    <mergeCell ref="W60:AC60"/>
    <mergeCell ref="AD60:AJ60"/>
    <mergeCell ref="AK60:AQ60"/>
    <mergeCell ref="AB61:AB62"/>
    <mergeCell ref="AC61:AC62"/>
    <mergeCell ref="AD61:AD62"/>
    <mergeCell ref="AE61:AE62"/>
    <mergeCell ref="AI61:AI62"/>
    <mergeCell ref="O61:O62"/>
    <mergeCell ref="P61:P62"/>
    <mergeCell ref="Q61:Q62"/>
    <mergeCell ref="U61:U62"/>
    <mergeCell ref="V61:V62"/>
    <mergeCell ref="B63:H63"/>
    <mergeCell ref="I63:O63"/>
    <mergeCell ref="P63:V63"/>
    <mergeCell ref="W63:AC63"/>
    <mergeCell ref="AD63:AJ63"/>
    <mergeCell ref="AK63:AQ63"/>
    <mergeCell ref="CP60:CP62"/>
    <mergeCell ref="CQ60:CQ62"/>
    <mergeCell ref="CR60:CR62"/>
    <mergeCell ref="CS60:CS62"/>
    <mergeCell ref="CH60:CH62"/>
    <mergeCell ref="CI60:CI62"/>
    <mergeCell ref="CJ60:CJ62"/>
    <mergeCell ref="CK60:CK62"/>
    <mergeCell ref="CL60:CL62"/>
    <mergeCell ref="CM60:CM62"/>
    <mergeCell ref="CB60:CB62"/>
    <mergeCell ref="CC60:CC62"/>
    <mergeCell ref="CD60:CD62"/>
    <mergeCell ref="CE60:CE62"/>
    <mergeCell ref="CF60:CF62"/>
    <mergeCell ref="CG60:CG62"/>
    <mergeCell ref="BV60:BV62"/>
    <mergeCell ref="BW60:BW62"/>
    <mergeCell ref="BX60:BX62"/>
    <mergeCell ref="BY60:BY62"/>
    <mergeCell ref="BZ60:BZ62"/>
    <mergeCell ref="CA60:CA62"/>
    <mergeCell ref="DN60:DN65"/>
    <mergeCell ref="B61:B62"/>
    <mergeCell ref="C61:C62"/>
    <mergeCell ref="G61:G62"/>
    <mergeCell ref="H61:H62"/>
    <mergeCell ref="I61:I62"/>
    <mergeCell ref="J61:J62"/>
    <mergeCell ref="N61:N62"/>
    <mergeCell ref="DD60:DD62"/>
    <mergeCell ref="DE60:DE65"/>
    <mergeCell ref="DF60:DF65"/>
    <mergeCell ref="DG60:DG65"/>
    <mergeCell ref="DH60:DH65"/>
    <mergeCell ref="DI60:DI65"/>
    <mergeCell ref="CT60:CT62"/>
    <mergeCell ref="CU60:CU62"/>
    <mergeCell ref="CV60:CV62"/>
    <mergeCell ref="CW60:CW62"/>
    <mergeCell ref="CX60:CX62"/>
    <mergeCell ref="CY60:CY62"/>
    <mergeCell ref="CN60:CN62"/>
    <mergeCell ref="CC63:CC65"/>
    <mergeCell ref="CD63:CD65"/>
    <mergeCell ref="CE63:CE65"/>
    <mergeCell ref="BT63:BT65"/>
    <mergeCell ref="BU63:BU65"/>
    <mergeCell ref="BV63:BV65"/>
    <mergeCell ref="BW63:BW65"/>
    <mergeCell ref="BX63:BX65"/>
    <mergeCell ref="BY63:BY65"/>
    <mergeCell ref="BL61:BL62"/>
    <mergeCell ref="CO60:CO62"/>
    <mergeCell ref="AR63:AX63"/>
    <mergeCell ref="AY63:BE63"/>
    <mergeCell ref="BF63:BL63"/>
    <mergeCell ref="AZ61:AZ62"/>
    <mergeCell ref="BD61:BD62"/>
    <mergeCell ref="BE61:BE62"/>
    <mergeCell ref="BF61:BF62"/>
    <mergeCell ref="BG61:BG62"/>
    <mergeCell ref="BK61:BK62"/>
    <mergeCell ref="AJ61:AJ62"/>
    <mergeCell ref="AK61:AK62"/>
    <mergeCell ref="AL61:AL62"/>
    <mergeCell ref="AP61:AP62"/>
    <mergeCell ref="AQ61:AQ62"/>
    <mergeCell ref="AR61:AR62"/>
    <mergeCell ref="X61:X62"/>
    <mergeCell ref="W61:W62"/>
    <mergeCell ref="W64:W65"/>
    <mergeCell ref="X64:X65"/>
    <mergeCell ref="AB64:AB65"/>
    <mergeCell ref="AC64:AC65"/>
    <mergeCell ref="AD64:AD65"/>
    <mergeCell ref="AE64:AE65"/>
    <mergeCell ref="N64:N65"/>
    <mergeCell ref="O64:O65"/>
    <mergeCell ref="P64:P65"/>
    <mergeCell ref="Q64:Q65"/>
    <mergeCell ref="U64:U65"/>
    <mergeCell ref="V64:V65"/>
    <mergeCell ref="CX63:CX65"/>
    <mergeCell ref="CY63:CY65"/>
    <mergeCell ref="DD63:DD65"/>
    <mergeCell ref="B64:B65"/>
    <mergeCell ref="C64:C65"/>
    <mergeCell ref="G64:G65"/>
    <mergeCell ref="H64:H65"/>
    <mergeCell ref="I64:I65"/>
    <mergeCell ref="J64:J65"/>
    <mergeCell ref="CR63:CR65"/>
    <mergeCell ref="CS63:CS65"/>
    <mergeCell ref="CT63:CT65"/>
    <mergeCell ref="CU63:CU65"/>
    <mergeCell ref="CV63:CV65"/>
    <mergeCell ref="CW63:CW65"/>
    <mergeCell ref="CL63:CL65"/>
    <mergeCell ref="CM63:CM65"/>
    <mergeCell ref="CN63:CN65"/>
    <mergeCell ref="CO63:CO65"/>
    <mergeCell ref="CP63:CP65"/>
    <mergeCell ref="CU3:DD3"/>
    <mergeCell ref="CU4:DD4"/>
    <mergeCell ref="DE2:DG2"/>
    <mergeCell ref="DH2:DN2"/>
    <mergeCell ref="BD64:BD65"/>
    <mergeCell ref="BE64:BE65"/>
    <mergeCell ref="BF64:BF65"/>
    <mergeCell ref="BG64:BG65"/>
    <mergeCell ref="BK64:BK65"/>
    <mergeCell ref="BL64:BL65"/>
    <mergeCell ref="AR64:AR65"/>
    <mergeCell ref="AS64:AS65"/>
    <mergeCell ref="AW64:AW65"/>
    <mergeCell ref="AX64:AX65"/>
    <mergeCell ref="AY64:AY65"/>
    <mergeCell ref="AZ64:AZ65"/>
    <mergeCell ref="AI64:AI65"/>
    <mergeCell ref="AJ64:AJ65"/>
    <mergeCell ref="AK64:AK65"/>
    <mergeCell ref="AL64:AL65"/>
    <mergeCell ref="AP64:AP65"/>
    <mergeCell ref="AQ64:AQ65"/>
    <mergeCell ref="CQ63:CQ65"/>
    <mergeCell ref="CF63:CF65"/>
    <mergeCell ref="CG63:CG65"/>
    <mergeCell ref="CH63:CH65"/>
    <mergeCell ref="CI63:CI65"/>
    <mergeCell ref="CJ63:CJ65"/>
    <mergeCell ref="CK63:CK65"/>
    <mergeCell ref="BZ63:BZ65"/>
    <mergeCell ref="CA63:CA65"/>
    <mergeCell ref="CB63:CB65"/>
  </mergeCells>
  <phoneticPr fontId="9"/>
  <conditionalFormatting sqref="B3:BS5">
    <cfRule type="containsBlanks" dxfId="1" priority="2" stopIfTrue="1">
      <formula>LEN(TRIM(B3))=0</formula>
    </cfRule>
  </conditionalFormatting>
  <conditionalFormatting sqref="DE2">
    <cfRule type="expression" dxfId="0" priority="1" stopIfTrue="1">
      <formula>LEN(TRIM(DE2))=0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topLeftCell="A44" workbookViewId="0">
      <selection activeCell="H56" sqref="H56"/>
    </sheetView>
  </sheetViews>
  <sheetFormatPr defaultRowHeight="12.75" customHeight="1"/>
  <cols>
    <col min="1" max="1" width="3.5" style="160" bestFit="1" customWidth="1"/>
    <col min="2" max="6" width="2.75" style="160" customWidth="1"/>
    <col min="7" max="7" width="1.25" style="161" customWidth="1"/>
    <col min="8" max="8" width="2.75" style="162" customWidth="1"/>
    <col min="9" max="9" width="1.25" style="163" customWidth="1"/>
    <col min="10" max="10" width="27" style="158" bestFit="1" customWidth="1"/>
    <col min="11" max="11" width="9" style="151"/>
    <col min="12" max="12" width="21.875" style="158" bestFit="1" customWidth="1"/>
    <col min="13" max="14" width="4.5" style="151" customWidth="1"/>
    <col min="15" max="17" width="4.5" style="152" customWidth="1"/>
    <col min="18" max="19" width="4.5" style="151" customWidth="1"/>
    <col min="20" max="20" width="21.875" style="158" bestFit="1" customWidth="1"/>
    <col min="21" max="16384" width="9" style="158"/>
  </cols>
  <sheetData>
    <row r="1" spans="1:20" s="151" customFormat="1" ht="12.75" customHeight="1">
      <c r="A1" s="150" t="s">
        <v>188</v>
      </c>
      <c r="B1" s="150" t="s">
        <v>6</v>
      </c>
      <c r="C1" s="384" t="s">
        <v>7</v>
      </c>
      <c r="D1" s="384"/>
      <c r="E1" s="384"/>
      <c r="F1" s="384"/>
      <c r="G1" s="384"/>
      <c r="H1" s="384"/>
      <c r="I1" s="384"/>
      <c r="J1" s="151" t="s">
        <v>8</v>
      </c>
      <c r="K1" s="151" t="s">
        <v>9</v>
      </c>
      <c r="L1" s="151" t="s">
        <v>11</v>
      </c>
      <c r="M1" s="151" t="s">
        <v>12</v>
      </c>
      <c r="N1" s="151" t="s">
        <v>13</v>
      </c>
      <c r="O1" s="152" t="s">
        <v>14</v>
      </c>
      <c r="P1" s="152"/>
      <c r="Q1" s="152" t="s">
        <v>14</v>
      </c>
      <c r="R1" s="151" t="s">
        <v>12</v>
      </c>
      <c r="S1" s="151" t="s">
        <v>13</v>
      </c>
      <c r="T1" s="151" t="s">
        <v>11</v>
      </c>
    </row>
    <row r="2" spans="1:20" ht="12.75" customHeight="1">
      <c r="A2" s="153">
        <v>1</v>
      </c>
      <c r="B2" s="153">
        <v>4</v>
      </c>
      <c r="C2" s="153">
        <v>4</v>
      </c>
      <c r="D2" s="153" t="s">
        <v>17</v>
      </c>
      <c r="E2" s="153">
        <v>22</v>
      </c>
      <c r="F2" s="153" t="s">
        <v>18</v>
      </c>
      <c r="G2" s="154" t="s">
        <v>160</v>
      </c>
      <c r="H2" s="155">
        <v>7</v>
      </c>
      <c r="I2" s="156" t="s">
        <v>161</v>
      </c>
      <c r="J2" s="157" t="s">
        <v>93</v>
      </c>
      <c r="K2" s="171" t="s">
        <v>173</v>
      </c>
      <c r="L2" s="157" t="s">
        <v>75</v>
      </c>
      <c r="M2" s="151">
        <v>0</v>
      </c>
      <c r="N2" s="151">
        <v>0</v>
      </c>
      <c r="O2" s="152">
        <v>0</v>
      </c>
      <c r="P2" s="152" t="s">
        <v>164</v>
      </c>
      <c r="Q2" s="152">
        <v>2</v>
      </c>
      <c r="R2" s="151">
        <v>1</v>
      </c>
      <c r="S2" s="151">
        <v>1</v>
      </c>
      <c r="T2" s="158" t="s">
        <v>170</v>
      </c>
    </row>
    <row r="3" spans="1:20" ht="12.75" customHeight="1">
      <c r="A3" s="153">
        <v>2</v>
      </c>
      <c r="B3" s="153">
        <v>5</v>
      </c>
      <c r="C3" s="153">
        <v>4</v>
      </c>
      <c r="D3" s="153" t="s">
        <v>17</v>
      </c>
      <c r="E3" s="153">
        <v>22</v>
      </c>
      <c r="F3" s="153" t="s">
        <v>18</v>
      </c>
      <c r="G3" s="154" t="s">
        <v>160</v>
      </c>
      <c r="H3" s="155">
        <v>7</v>
      </c>
      <c r="I3" s="156" t="s">
        <v>161</v>
      </c>
      <c r="J3" s="157" t="s">
        <v>95</v>
      </c>
      <c r="K3" s="171" t="s">
        <v>169</v>
      </c>
      <c r="L3" s="157" t="s">
        <v>163</v>
      </c>
      <c r="M3" s="151">
        <v>0</v>
      </c>
      <c r="N3" s="151">
        <v>3</v>
      </c>
      <c r="O3" s="152">
        <v>3</v>
      </c>
      <c r="P3" s="152" t="s">
        <v>164</v>
      </c>
      <c r="Q3" s="152">
        <v>4</v>
      </c>
      <c r="R3" s="151">
        <v>2</v>
      </c>
      <c r="S3" s="151">
        <v>2</v>
      </c>
      <c r="T3" s="158" t="s">
        <v>72</v>
      </c>
    </row>
    <row r="4" spans="1:20" ht="12.75" customHeight="1">
      <c r="A4" s="153">
        <v>3</v>
      </c>
      <c r="B4" s="153">
        <v>7</v>
      </c>
      <c r="C4" s="153">
        <v>4</v>
      </c>
      <c r="D4" s="153" t="s">
        <v>17</v>
      </c>
      <c r="E4" s="153">
        <v>30</v>
      </c>
      <c r="F4" s="153" t="s">
        <v>18</v>
      </c>
      <c r="G4" s="154" t="s">
        <v>160</v>
      </c>
      <c r="H4" s="155">
        <v>1</v>
      </c>
      <c r="I4" s="156" t="s">
        <v>161</v>
      </c>
      <c r="J4" s="157" t="s">
        <v>100</v>
      </c>
      <c r="K4" s="171" t="s">
        <v>178</v>
      </c>
      <c r="L4" s="157" t="s">
        <v>71</v>
      </c>
      <c r="M4" s="151">
        <v>0</v>
      </c>
      <c r="N4" s="151">
        <v>0</v>
      </c>
      <c r="O4" s="152">
        <v>0</v>
      </c>
      <c r="P4" s="152" t="s">
        <v>164</v>
      </c>
      <c r="Q4" s="152">
        <v>14</v>
      </c>
      <c r="R4" s="151">
        <v>9</v>
      </c>
      <c r="S4" s="151">
        <v>5</v>
      </c>
      <c r="T4" s="158" t="s">
        <v>168</v>
      </c>
    </row>
    <row r="5" spans="1:20" ht="12.75" customHeight="1">
      <c r="A5" s="153">
        <v>4</v>
      </c>
      <c r="B5" s="153">
        <v>8</v>
      </c>
      <c r="C5" s="153">
        <v>4</v>
      </c>
      <c r="D5" s="153" t="s">
        <v>17</v>
      </c>
      <c r="E5" s="153">
        <v>30</v>
      </c>
      <c r="F5" s="153" t="s">
        <v>18</v>
      </c>
      <c r="G5" s="154" t="s">
        <v>160</v>
      </c>
      <c r="H5" s="155">
        <v>1</v>
      </c>
      <c r="I5" s="156" t="s">
        <v>161</v>
      </c>
      <c r="J5" s="157" t="s">
        <v>91</v>
      </c>
      <c r="K5" s="171" t="s">
        <v>176</v>
      </c>
      <c r="L5" s="157" t="s">
        <v>170</v>
      </c>
      <c r="M5" s="151">
        <v>0</v>
      </c>
      <c r="N5" s="151">
        <v>2</v>
      </c>
      <c r="O5" s="152">
        <v>2</v>
      </c>
      <c r="P5" s="152" t="s">
        <v>164</v>
      </c>
      <c r="Q5" s="152">
        <v>5</v>
      </c>
      <c r="R5" s="151">
        <v>3</v>
      </c>
      <c r="S5" s="151">
        <v>2</v>
      </c>
      <c r="T5" s="158" t="s">
        <v>165</v>
      </c>
    </row>
    <row r="6" spans="1:20" ht="12.75" customHeight="1">
      <c r="A6" s="153">
        <v>5</v>
      </c>
      <c r="B6" s="153">
        <v>4</v>
      </c>
      <c r="C6" s="153">
        <v>5</v>
      </c>
      <c r="D6" s="153" t="s">
        <v>17</v>
      </c>
      <c r="E6" s="153">
        <v>4</v>
      </c>
      <c r="F6" s="153" t="s">
        <v>18</v>
      </c>
      <c r="G6" s="154" t="s">
        <v>160</v>
      </c>
      <c r="H6" s="155">
        <v>5</v>
      </c>
      <c r="I6" s="156" t="s">
        <v>161</v>
      </c>
      <c r="J6" s="157" t="s">
        <v>87</v>
      </c>
      <c r="K6" s="173">
        <v>0.39583333333333331</v>
      </c>
      <c r="L6" s="159" t="s">
        <v>165</v>
      </c>
      <c r="M6" s="151">
        <v>1</v>
      </c>
      <c r="N6" s="151">
        <v>0</v>
      </c>
      <c r="O6" s="152">
        <v>1</v>
      </c>
      <c r="P6" s="152" t="s">
        <v>164</v>
      </c>
      <c r="Q6" s="152">
        <v>3</v>
      </c>
      <c r="R6" s="151">
        <v>1</v>
      </c>
      <c r="S6" s="151">
        <v>2</v>
      </c>
      <c r="T6" s="158" t="s">
        <v>168</v>
      </c>
    </row>
    <row r="7" spans="1:20" ht="12.75" customHeight="1">
      <c r="A7" s="153">
        <v>6</v>
      </c>
      <c r="B7" s="153">
        <v>1</v>
      </c>
      <c r="C7" s="153">
        <v>5</v>
      </c>
      <c r="D7" s="153" t="s">
        <v>17</v>
      </c>
      <c r="E7" s="153">
        <v>6</v>
      </c>
      <c r="F7" s="153" t="s">
        <v>18</v>
      </c>
      <c r="G7" s="154" t="s">
        <v>160</v>
      </c>
      <c r="H7" s="155">
        <v>7</v>
      </c>
      <c r="I7" s="156" t="s">
        <v>161</v>
      </c>
      <c r="J7" s="157" t="s">
        <v>89</v>
      </c>
      <c r="K7" s="171" t="s">
        <v>162</v>
      </c>
      <c r="L7" s="157" t="s">
        <v>165</v>
      </c>
      <c r="M7" s="151">
        <v>4</v>
      </c>
      <c r="N7" s="151">
        <v>4</v>
      </c>
      <c r="O7" s="152">
        <v>8</v>
      </c>
      <c r="P7" s="152" t="s">
        <v>164</v>
      </c>
      <c r="Q7" s="152">
        <v>1</v>
      </c>
      <c r="R7" s="151">
        <v>1</v>
      </c>
      <c r="S7" s="151">
        <v>0</v>
      </c>
      <c r="T7" s="158" t="s">
        <v>166</v>
      </c>
    </row>
    <row r="8" spans="1:20" ht="12.75" customHeight="1">
      <c r="A8" s="153">
        <v>7</v>
      </c>
      <c r="B8" s="153">
        <v>3</v>
      </c>
      <c r="C8" s="153">
        <v>5</v>
      </c>
      <c r="D8" s="153" t="s">
        <v>17</v>
      </c>
      <c r="E8" s="153">
        <v>13</v>
      </c>
      <c r="F8" s="153" t="s">
        <v>18</v>
      </c>
      <c r="G8" s="154" t="s">
        <v>160</v>
      </c>
      <c r="H8" s="155">
        <v>7</v>
      </c>
      <c r="I8" s="156" t="s">
        <v>161</v>
      </c>
      <c r="J8" s="157" t="s">
        <v>95</v>
      </c>
      <c r="K8" s="171" t="s">
        <v>175</v>
      </c>
      <c r="L8" s="159" t="s">
        <v>163</v>
      </c>
      <c r="M8" s="151">
        <v>4</v>
      </c>
      <c r="N8" s="151">
        <v>2</v>
      </c>
      <c r="O8" s="152">
        <v>6</v>
      </c>
      <c r="P8" s="152" t="s">
        <v>164</v>
      </c>
      <c r="Q8" s="152">
        <v>1</v>
      </c>
      <c r="R8" s="151">
        <v>0</v>
      </c>
      <c r="S8" s="151">
        <v>1</v>
      </c>
      <c r="T8" s="158" t="s">
        <v>74</v>
      </c>
    </row>
    <row r="9" spans="1:20" ht="12.75" customHeight="1">
      <c r="A9" s="153">
        <v>8</v>
      </c>
      <c r="B9" s="153">
        <v>2</v>
      </c>
      <c r="C9" s="153">
        <v>5</v>
      </c>
      <c r="D9" s="153" t="s">
        <v>17</v>
      </c>
      <c r="E9" s="153">
        <v>14</v>
      </c>
      <c r="F9" s="153" t="s">
        <v>18</v>
      </c>
      <c r="G9" s="154" t="s">
        <v>160</v>
      </c>
      <c r="H9" s="155">
        <v>1</v>
      </c>
      <c r="I9" s="156" t="s">
        <v>161</v>
      </c>
      <c r="J9" s="157" t="s">
        <v>174</v>
      </c>
      <c r="K9" s="171" t="s">
        <v>167</v>
      </c>
      <c r="L9" s="157" t="s">
        <v>72</v>
      </c>
      <c r="M9" s="151">
        <v>2</v>
      </c>
      <c r="N9" s="151">
        <v>1</v>
      </c>
      <c r="O9" s="152">
        <v>3</v>
      </c>
      <c r="P9" s="152" t="s">
        <v>164</v>
      </c>
      <c r="Q9" s="152">
        <v>1</v>
      </c>
      <c r="R9" s="151">
        <v>1</v>
      </c>
      <c r="S9" s="151">
        <v>0</v>
      </c>
      <c r="T9" s="158" t="s">
        <v>168</v>
      </c>
    </row>
    <row r="10" spans="1:20" ht="12.75" customHeight="1">
      <c r="A10" s="153">
        <v>9</v>
      </c>
      <c r="B10" s="153">
        <v>4</v>
      </c>
      <c r="C10" s="153">
        <v>5</v>
      </c>
      <c r="D10" s="153" t="s">
        <v>17</v>
      </c>
      <c r="E10" s="153">
        <v>20</v>
      </c>
      <c r="F10" s="153" t="s">
        <v>18</v>
      </c>
      <c r="G10" s="154" t="s">
        <v>160</v>
      </c>
      <c r="H10" s="155">
        <v>7</v>
      </c>
      <c r="I10" s="156" t="s">
        <v>161</v>
      </c>
      <c r="J10" s="157" t="s">
        <v>100</v>
      </c>
      <c r="K10" s="171" t="s">
        <v>162</v>
      </c>
      <c r="L10" s="157" t="s">
        <v>71</v>
      </c>
      <c r="M10" s="151">
        <v>0</v>
      </c>
      <c r="N10" s="151">
        <v>0</v>
      </c>
      <c r="O10" s="152">
        <v>0</v>
      </c>
      <c r="P10" s="152" t="s">
        <v>164</v>
      </c>
      <c r="Q10" s="152">
        <v>1</v>
      </c>
      <c r="R10" s="151">
        <v>0</v>
      </c>
      <c r="S10" s="151">
        <v>1</v>
      </c>
      <c r="T10" s="158" t="s">
        <v>166</v>
      </c>
    </row>
    <row r="11" spans="1:20" ht="12.75" customHeight="1">
      <c r="A11" s="153">
        <v>10</v>
      </c>
      <c r="B11" s="153">
        <v>6</v>
      </c>
      <c r="C11" s="153">
        <v>5</v>
      </c>
      <c r="D11" s="153" t="s">
        <v>17</v>
      </c>
      <c r="E11" s="153">
        <v>20</v>
      </c>
      <c r="F11" s="153" t="s">
        <v>18</v>
      </c>
      <c r="G11" s="154" t="s">
        <v>160</v>
      </c>
      <c r="H11" s="155">
        <v>7</v>
      </c>
      <c r="I11" s="156" t="s">
        <v>161</v>
      </c>
      <c r="J11" s="157" t="s">
        <v>97</v>
      </c>
      <c r="K11" s="171" t="s">
        <v>175</v>
      </c>
      <c r="L11" s="157" t="s">
        <v>168</v>
      </c>
      <c r="M11" s="151">
        <v>2</v>
      </c>
      <c r="N11" s="151">
        <v>0</v>
      </c>
      <c r="O11" s="152">
        <v>2</v>
      </c>
      <c r="P11" s="152" t="s">
        <v>164</v>
      </c>
      <c r="Q11" s="152">
        <v>2</v>
      </c>
      <c r="R11" s="151">
        <v>0</v>
      </c>
      <c r="S11" s="151">
        <v>2</v>
      </c>
      <c r="T11" s="158" t="s">
        <v>73</v>
      </c>
    </row>
    <row r="12" spans="1:20" ht="12.75" customHeight="1">
      <c r="A12" s="153">
        <v>11</v>
      </c>
      <c r="B12" s="153">
        <v>2</v>
      </c>
      <c r="C12" s="153">
        <v>5</v>
      </c>
      <c r="D12" s="153" t="s">
        <v>17</v>
      </c>
      <c r="E12" s="153">
        <v>21</v>
      </c>
      <c r="F12" s="153" t="s">
        <v>18</v>
      </c>
      <c r="G12" s="154" t="s">
        <v>160</v>
      </c>
      <c r="H12" s="155">
        <v>1</v>
      </c>
      <c r="I12" s="156" t="s">
        <v>161</v>
      </c>
      <c r="J12" s="157" t="s">
        <v>110</v>
      </c>
      <c r="K12" s="171" t="s">
        <v>169</v>
      </c>
      <c r="L12" s="157" t="s">
        <v>74</v>
      </c>
      <c r="M12" s="151">
        <v>3</v>
      </c>
      <c r="N12" s="151">
        <v>2</v>
      </c>
      <c r="O12" s="152">
        <v>5</v>
      </c>
      <c r="P12" s="152" t="s">
        <v>164</v>
      </c>
      <c r="Q12" s="152">
        <v>2</v>
      </c>
      <c r="R12" s="151">
        <v>1</v>
      </c>
      <c r="S12" s="151">
        <v>1</v>
      </c>
      <c r="T12" s="158" t="s">
        <v>75</v>
      </c>
    </row>
    <row r="13" spans="1:20" ht="12.75" customHeight="1">
      <c r="A13" s="153">
        <v>12</v>
      </c>
      <c r="B13" s="153">
        <v>2</v>
      </c>
      <c r="C13" s="153">
        <v>5</v>
      </c>
      <c r="D13" s="153" t="s">
        <v>17</v>
      </c>
      <c r="E13" s="153">
        <v>27</v>
      </c>
      <c r="F13" s="153" t="s">
        <v>18</v>
      </c>
      <c r="G13" s="154" t="s">
        <v>160</v>
      </c>
      <c r="H13" s="155">
        <v>7</v>
      </c>
      <c r="I13" s="156" t="s">
        <v>161</v>
      </c>
      <c r="J13" s="157" t="s">
        <v>95</v>
      </c>
      <c r="K13" s="171" t="s">
        <v>171</v>
      </c>
      <c r="L13" s="157" t="s">
        <v>163</v>
      </c>
      <c r="M13" s="151">
        <v>3</v>
      </c>
      <c r="N13" s="151">
        <v>7</v>
      </c>
      <c r="O13" s="152">
        <v>10</v>
      </c>
      <c r="P13" s="152" t="s">
        <v>164</v>
      </c>
      <c r="Q13" s="152">
        <v>0</v>
      </c>
      <c r="R13" s="151">
        <v>0</v>
      </c>
      <c r="S13" s="151">
        <v>0</v>
      </c>
      <c r="T13" s="158" t="s">
        <v>166</v>
      </c>
    </row>
    <row r="14" spans="1:20" ht="12.75" customHeight="1">
      <c r="A14" s="153">
        <v>13</v>
      </c>
      <c r="B14" s="153">
        <v>3</v>
      </c>
      <c r="C14" s="153">
        <v>5</v>
      </c>
      <c r="D14" s="153" t="s">
        <v>17</v>
      </c>
      <c r="E14" s="153">
        <v>27</v>
      </c>
      <c r="F14" s="153" t="s">
        <v>18</v>
      </c>
      <c r="G14" s="154" t="s">
        <v>160</v>
      </c>
      <c r="H14" s="155">
        <v>7</v>
      </c>
      <c r="I14" s="156" t="s">
        <v>161</v>
      </c>
      <c r="J14" s="157" t="s">
        <v>100</v>
      </c>
      <c r="K14" s="171" t="s">
        <v>178</v>
      </c>
      <c r="L14" s="157" t="s">
        <v>71</v>
      </c>
      <c r="M14" s="151">
        <v>0</v>
      </c>
      <c r="N14" s="151">
        <v>0</v>
      </c>
      <c r="O14" s="152">
        <v>0</v>
      </c>
      <c r="P14" s="152" t="s">
        <v>164</v>
      </c>
      <c r="Q14" s="152">
        <v>10</v>
      </c>
      <c r="R14" s="151">
        <v>5</v>
      </c>
      <c r="S14" s="151">
        <v>5</v>
      </c>
      <c r="T14" s="158" t="s">
        <v>165</v>
      </c>
    </row>
    <row r="15" spans="1:20" ht="12.75" customHeight="1">
      <c r="A15" s="153">
        <v>14</v>
      </c>
      <c r="B15" s="153">
        <v>1</v>
      </c>
      <c r="C15" s="153">
        <v>5</v>
      </c>
      <c r="D15" s="153" t="s">
        <v>17</v>
      </c>
      <c r="E15" s="153">
        <v>28</v>
      </c>
      <c r="F15" s="153" t="s">
        <v>18</v>
      </c>
      <c r="G15" s="154" t="s">
        <v>160</v>
      </c>
      <c r="H15" s="155">
        <v>1</v>
      </c>
      <c r="I15" s="156" t="s">
        <v>161</v>
      </c>
      <c r="J15" s="157" t="s">
        <v>107</v>
      </c>
      <c r="K15" s="171" t="s">
        <v>169</v>
      </c>
      <c r="L15" s="157" t="s">
        <v>73</v>
      </c>
      <c r="M15" s="151">
        <v>3</v>
      </c>
      <c r="N15" s="151">
        <v>1</v>
      </c>
      <c r="O15" s="152">
        <v>4</v>
      </c>
      <c r="P15" s="152" t="s">
        <v>164</v>
      </c>
      <c r="Q15" s="152">
        <v>1</v>
      </c>
      <c r="R15" s="151">
        <v>0</v>
      </c>
      <c r="S15" s="151">
        <v>1</v>
      </c>
      <c r="T15" s="158" t="s">
        <v>170</v>
      </c>
    </row>
    <row r="16" spans="1:20" ht="12.75" customHeight="1">
      <c r="A16" s="153">
        <v>15</v>
      </c>
      <c r="B16" s="153">
        <v>3</v>
      </c>
      <c r="C16" s="153">
        <v>6</v>
      </c>
      <c r="D16" s="153" t="s">
        <v>17</v>
      </c>
      <c r="E16" s="153">
        <v>3</v>
      </c>
      <c r="F16" s="153" t="s">
        <v>18</v>
      </c>
      <c r="G16" s="154" t="s">
        <v>160</v>
      </c>
      <c r="H16" s="155">
        <v>7</v>
      </c>
      <c r="I16" s="156" t="s">
        <v>161</v>
      </c>
      <c r="J16" s="157" t="s">
        <v>112</v>
      </c>
      <c r="K16" s="171" t="s">
        <v>167</v>
      </c>
      <c r="L16" s="157" t="s">
        <v>168</v>
      </c>
      <c r="M16" s="151">
        <v>2</v>
      </c>
      <c r="N16" s="151">
        <v>2</v>
      </c>
      <c r="O16" s="152">
        <v>4</v>
      </c>
      <c r="P16" s="152" t="s">
        <v>164</v>
      </c>
      <c r="Q16" s="152">
        <v>1</v>
      </c>
      <c r="R16" s="151">
        <v>0</v>
      </c>
      <c r="S16" s="151">
        <v>1</v>
      </c>
      <c r="T16" s="158" t="s">
        <v>170</v>
      </c>
    </row>
    <row r="17" spans="1:20" ht="12.75" customHeight="1">
      <c r="A17" s="153">
        <v>16</v>
      </c>
      <c r="B17" s="153">
        <v>8</v>
      </c>
      <c r="C17" s="153">
        <v>6</v>
      </c>
      <c r="D17" s="153" t="s">
        <v>17</v>
      </c>
      <c r="E17" s="153">
        <v>3</v>
      </c>
      <c r="F17" s="153" t="s">
        <v>18</v>
      </c>
      <c r="G17" s="154" t="s">
        <v>160</v>
      </c>
      <c r="H17" s="155">
        <v>7</v>
      </c>
      <c r="I17" s="156" t="s">
        <v>161</v>
      </c>
      <c r="J17" s="157" t="s">
        <v>100</v>
      </c>
      <c r="K17" s="171" t="s">
        <v>162</v>
      </c>
      <c r="L17" s="157" t="s">
        <v>71</v>
      </c>
      <c r="M17" s="151">
        <v>0</v>
      </c>
      <c r="N17" s="151">
        <v>0</v>
      </c>
      <c r="O17" s="152">
        <v>0</v>
      </c>
      <c r="P17" s="152" t="s">
        <v>164</v>
      </c>
      <c r="Q17" s="152">
        <v>8</v>
      </c>
      <c r="R17" s="151">
        <v>2</v>
      </c>
      <c r="S17" s="151">
        <v>6</v>
      </c>
      <c r="T17" s="158" t="s">
        <v>75</v>
      </c>
    </row>
    <row r="18" spans="1:20" ht="12.75" customHeight="1">
      <c r="A18" s="153">
        <v>17</v>
      </c>
      <c r="B18" s="153">
        <v>9</v>
      </c>
      <c r="C18" s="153">
        <v>6</v>
      </c>
      <c r="D18" s="153" t="s">
        <v>17</v>
      </c>
      <c r="E18" s="153">
        <v>3</v>
      </c>
      <c r="F18" s="153" t="s">
        <v>18</v>
      </c>
      <c r="G18" s="154" t="s">
        <v>160</v>
      </c>
      <c r="H18" s="155">
        <v>7</v>
      </c>
      <c r="I18" s="156" t="s">
        <v>161</v>
      </c>
      <c r="J18" s="157" t="s">
        <v>95</v>
      </c>
      <c r="K18" s="171" t="s">
        <v>185</v>
      </c>
      <c r="L18" s="157" t="s">
        <v>163</v>
      </c>
      <c r="M18" s="151">
        <v>1</v>
      </c>
      <c r="N18" s="151">
        <v>4</v>
      </c>
      <c r="O18" s="152">
        <v>5</v>
      </c>
      <c r="P18" s="152" t="s">
        <v>164</v>
      </c>
      <c r="Q18" s="152">
        <v>3</v>
      </c>
      <c r="R18" s="151">
        <v>2</v>
      </c>
      <c r="S18" s="151">
        <v>1</v>
      </c>
      <c r="T18" s="158" t="s">
        <v>165</v>
      </c>
    </row>
    <row r="19" spans="1:20" ht="12.75" customHeight="1">
      <c r="A19" s="153">
        <v>18</v>
      </c>
      <c r="B19" s="153">
        <v>2</v>
      </c>
      <c r="C19" s="153">
        <v>6</v>
      </c>
      <c r="D19" s="153" t="s">
        <v>17</v>
      </c>
      <c r="E19" s="153">
        <v>10</v>
      </c>
      <c r="F19" s="153" t="s">
        <v>18</v>
      </c>
      <c r="G19" s="154" t="s">
        <v>160</v>
      </c>
      <c r="H19" s="155">
        <v>7</v>
      </c>
      <c r="I19" s="156" t="s">
        <v>161</v>
      </c>
      <c r="J19" s="157" t="s">
        <v>100</v>
      </c>
      <c r="K19" s="171" t="s">
        <v>162</v>
      </c>
      <c r="L19" s="157" t="s">
        <v>71</v>
      </c>
      <c r="M19" s="151">
        <v>1</v>
      </c>
      <c r="N19" s="151">
        <v>0</v>
      </c>
      <c r="O19" s="152">
        <v>1</v>
      </c>
      <c r="P19" s="152" t="s">
        <v>164</v>
      </c>
      <c r="Q19" s="152">
        <v>10</v>
      </c>
      <c r="R19" s="151">
        <v>5</v>
      </c>
      <c r="S19" s="151">
        <v>5</v>
      </c>
      <c r="T19" s="158" t="s">
        <v>170</v>
      </c>
    </row>
    <row r="20" spans="1:20" ht="12.75" customHeight="1">
      <c r="A20" s="153">
        <v>19</v>
      </c>
      <c r="B20" s="153">
        <v>5</v>
      </c>
      <c r="C20" s="153">
        <v>6</v>
      </c>
      <c r="D20" s="153" t="s">
        <v>17</v>
      </c>
      <c r="E20" s="153">
        <v>10</v>
      </c>
      <c r="F20" s="153" t="s">
        <v>18</v>
      </c>
      <c r="G20" s="154" t="s">
        <v>160</v>
      </c>
      <c r="H20" s="155">
        <v>7</v>
      </c>
      <c r="I20" s="156" t="s">
        <v>161</v>
      </c>
      <c r="J20" s="157" t="s">
        <v>99</v>
      </c>
      <c r="K20" s="171" t="s">
        <v>169</v>
      </c>
      <c r="L20" s="157" t="s">
        <v>168</v>
      </c>
      <c r="M20" s="151">
        <v>3</v>
      </c>
      <c r="N20" s="151">
        <v>1</v>
      </c>
      <c r="O20" s="152">
        <v>4</v>
      </c>
      <c r="P20" s="152" t="s">
        <v>164</v>
      </c>
      <c r="Q20" s="152">
        <v>0</v>
      </c>
      <c r="R20" s="151">
        <v>0</v>
      </c>
      <c r="S20" s="151">
        <v>0</v>
      </c>
      <c r="T20" s="158" t="s">
        <v>166</v>
      </c>
    </row>
    <row r="21" spans="1:20" ht="12.75" customHeight="1">
      <c r="A21" s="153">
        <v>20</v>
      </c>
      <c r="B21" s="153">
        <v>1</v>
      </c>
      <c r="C21" s="153">
        <v>6</v>
      </c>
      <c r="D21" s="153" t="s">
        <v>17</v>
      </c>
      <c r="E21" s="153">
        <v>11</v>
      </c>
      <c r="F21" s="153" t="s">
        <v>18</v>
      </c>
      <c r="G21" s="154" t="s">
        <v>160</v>
      </c>
      <c r="H21" s="155">
        <v>1</v>
      </c>
      <c r="I21" s="156" t="s">
        <v>161</v>
      </c>
      <c r="J21" s="157" t="s">
        <v>100</v>
      </c>
      <c r="K21" s="171" t="s">
        <v>162</v>
      </c>
      <c r="L21" s="157" t="s">
        <v>71</v>
      </c>
      <c r="M21" s="151">
        <v>0</v>
      </c>
      <c r="N21" s="151">
        <v>0</v>
      </c>
      <c r="O21" s="152">
        <v>0</v>
      </c>
      <c r="P21" s="152" t="s">
        <v>164</v>
      </c>
      <c r="Q21" s="152">
        <v>5</v>
      </c>
      <c r="R21" s="151">
        <v>2</v>
      </c>
      <c r="S21" s="151">
        <v>3</v>
      </c>
      <c r="T21" s="158" t="s">
        <v>72</v>
      </c>
    </row>
    <row r="22" spans="1:20" ht="12.75" customHeight="1">
      <c r="A22" s="153">
        <v>21</v>
      </c>
      <c r="B22" s="153">
        <v>1</v>
      </c>
      <c r="C22" s="153">
        <v>6</v>
      </c>
      <c r="D22" s="153" t="s">
        <v>17</v>
      </c>
      <c r="E22" s="153">
        <v>17</v>
      </c>
      <c r="F22" s="153" t="s">
        <v>18</v>
      </c>
      <c r="G22" s="154" t="s">
        <v>160</v>
      </c>
      <c r="H22" s="155">
        <v>7</v>
      </c>
      <c r="I22" s="156" t="s">
        <v>161</v>
      </c>
      <c r="J22" s="157" t="s">
        <v>95</v>
      </c>
      <c r="K22" s="171" t="s">
        <v>162</v>
      </c>
      <c r="L22" s="157" t="s">
        <v>163</v>
      </c>
      <c r="M22" s="151">
        <v>1</v>
      </c>
      <c r="N22" s="151">
        <v>1</v>
      </c>
      <c r="O22" s="152">
        <v>2</v>
      </c>
      <c r="P22" s="152" t="s">
        <v>164</v>
      </c>
      <c r="Q22" s="152">
        <v>0</v>
      </c>
      <c r="R22" s="151">
        <v>0</v>
      </c>
      <c r="S22" s="151">
        <v>0</v>
      </c>
      <c r="T22" s="158" t="s">
        <v>75</v>
      </c>
    </row>
    <row r="23" spans="1:20" ht="12.75" customHeight="1">
      <c r="A23" s="153">
        <v>22</v>
      </c>
      <c r="B23" s="153">
        <v>6</v>
      </c>
      <c r="C23" s="153">
        <v>6</v>
      </c>
      <c r="D23" s="153" t="s">
        <v>17</v>
      </c>
      <c r="E23" s="153">
        <v>17</v>
      </c>
      <c r="F23" s="153" t="s">
        <v>18</v>
      </c>
      <c r="G23" s="154" t="s">
        <v>160</v>
      </c>
      <c r="H23" s="155">
        <v>7</v>
      </c>
      <c r="I23" s="156" t="s">
        <v>161</v>
      </c>
      <c r="J23" s="157" t="s">
        <v>120</v>
      </c>
      <c r="K23" s="171" t="s">
        <v>173</v>
      </c>
      <c r="L23" s="157" t="s">
        <v>170</v>
      </c>
      <c r="M23" s="151">
        <v>0</v>
      </c>
      <c r="N23" s="151">
        <v>0</v>
      </c>
      <c r="O23" s="152">
        <v>0</v>
      </c>
      <c r="P23" s="152" t="s">
        <v>164</v>
      </c>
      <c r="Q23" s="152">
        <v>8</v>
      </c>
      <c r="R23" s="151">
        <v>3</v>
      </c>
      <c r="S23" s="151">
        <v>5</v>
      </c>
      <c r="T23" s="158" t="s">
        <v>72</v>
      </c>
    </row>
    <row r="24" spans="1:20" ht="12.75" customHeight="1">
      <c r="A24" s="153">
        <v>23</v>
      </c>
      <c r="B24" s="153">
        <v>4</v>
      </c>
      <c r="C24" s="153">
        <v>6</v>
      </c>
      <c r="D24" s="153" t="s">
        <v>17</v>
      </c>
      <c r="E24" s="153">
        <v>18</v>
      </c>
      <c r="F24" s="153" t="s">
        <v>18</v>
      </c>
      <c r="G24" s="154" t="s">
        <v>160</v>
      </c>
      <c r="H24" s="155">
        <v>1</v>
      </c>
      <c r="I24" s="156" t="s">
        <v>161</v>
      </c>
      <c r="J24" s="157" t="s">
        <v>115</v>
      </c>
      <c r="K24" s="171" t="s">
        <v>176</v>
      </c>
      <c r="L24" s="157" t="s">
        <v>73</v>
      </c>
      <c r="M24" s="151">
        <v>1</v>
      </c>
      <c r="N24" s="151">
        <v>0</v>
      </c>
      <c r="O24" s="152">
        <v>1</v>
      </c>
      <c r="P24" s="152" t="s">
        <v>164</v>
      </c>
      <c r="Q24" s="152">
        <v>2</v>
      </c>
      <c r="R24" s="151">
        <v>1</v>
      </c>
      <c r="S24" s="151">
        <v>1</v>
      </c>
      <c r="T24" s="158" t="s">
        <v>163</v>
      </c>
    </row>
    <row r="25" spans="1:20" ht="12.75" customHeight="1">
      <c r="A25" s="153">
        <v>24</v>
      </c>
      <c r="B25" s="153">
        <v>9</v>
      </c>
      <c r="C25" s="153">
        <v>6</v>
      </c>
      <c r="D25" s="153" t="s">
        <v>17</v>
      </c>
      <c r="E25" s="153">
        <v>18</v>
      </c>
      <c r="F25" s="153" t="s">
        <v>18</v>
      </c>
      <c r="G25" s="154" t="s">
        <v>160</v>
      </c>
      <c r="H25" s="155">
        <v>1</v>
      </c>
      <c r="I25" s="156" t="s">
        <v>161</v>
      </c>
      <c r="J25" s="157" t="s">
        <v>99</v>
      </c>
      <c r="K25" s="171" t="s">
        <v>169</v>
      </c>
      <c r="L25" s="157" t="s">
        <v>168</v>
      </c>
      <c r="M25" s="151">
        <v>1</v>
      </c>
      <c r="N25" s="151">
        <v>0</v>
      </c>
      <c r="O25" s="152">
        <v>1</v>
      </c>
      <c r="P25" s="152" t="s">
        <v>164</v>
      </c>
      <c r="Q25" s="152">
        <v>2</v>
      </c>
      <c r="R25" s="151">
        <v>2</v>
      </c>
      <c r="S25" s="151">
        <v>0</v>
      </c>
      <c r="T25" s="158" t="s">
        <v>75</v>
      </c>
    </row>
    <row r="26" spans="1:20" ht="12.75" customHeight="1">
      <c r="A26" s="153">
        <v>25</v>
      </c>
      <c r="B26" s="153">
        <v>3</v>
      </c>
      <c r="C26" s="153">
        <v>6</v>
      </c>
      <c r="D26" s="153" t="s">
        <v>17</v>
      </c>
      <c r="E26" s="153">
        <v>24</v>
      </c>
      <c r="F26" s="153" t="s">
        <v>18</v>
      </c>
      <c r="G26" s="154" t="s">
        <v>160</v>
      </c>
      <c r="H26" s="155">
        <v>7</v>
      </c>
      <c r="I26" s="156" t="s">
        <v>161</v>
      </c>
      <c r="J26" s="157" t="s">
        <v>121</v>
      </c>
      <c r="K26" s="171" t="s">
        <v>176</v>
      </c>
      <c r="L26" s="157" t="s">
        <v>166</v>
      </c>
      <c r="M26" s="151">
        <v>1</v>
      </c>
      <c r="N26" s="151">
        <v>0</v>
      </c>
      <c r="O26" s="152">
        <v>1</v>
      </c>
      <c r="P26" s="152" t="s">
        <v>164</v>
      </c>
      <c r="Q26" s="152">
        <v>9</v>
      </c>
      <c r="R26" s="151">
        <v>1</v>
      </c>
      <c r="S26" s="151">
        <v>8</v>
      </c>
      <c r="T26" s="158" t="s">
        <v>73</v>
      </c>
    </row>
    <row r="27" spans="1:20" ht="12.75" customHeight="1">
      <c r="A27" s="153">
        <v>26</v>
      </c>
      <c r="B27" s="153">
        <v>6</v>
      </c>
      <c r="C27" s="153">
        <v>6</v>
      </c>
      <c r="D27" s="153" t="s">
        <v>17</v>
      </c>
      <c r="E27" s="153">
        <v>25</v>
      </c>
      <c r="F27" s="153" t="s">
        <v>18</v>
      </c>
      <c r="G27" s="154" t="s">
        <v>160</v>
      </c>
      <c r="H27" s="155">
        <v>1</v>
      </c>
      <c r="I27" s="156" t="s">
        <v>161</v>
      </c>
      <c r="J27" s="157" t="s">
        <v>95</v>
      </c>
      <c r="K27" s="171" t="s">
        <v>167</v>
      </c>
      <c r="L27" s="157" t="s">
        <v>163</v>
      </c>
      <c r="M27" s="151">
        <v>10</v>
      </c>
      <c r="N27" s="151">
        <v>3</v>
      </c>
      <c r="O27" s="152">
        <v>13</v>
      </c>
      <c r="P27" s="152" t="s">
        <v>164</v>
      </c>
      <c r="Q27" s="152">
        <v>0</v>
      </c>
      <c r="R27" s="151">
        <v>0</v>
      </c>
      <c r="S27" s="151">
        <v>0</v>
      </c>
      <c r="T27" s="158" t="s">
        <v>71</v>
      </c>
    </row>
    <row r="28" spans="1:20" ht="12.75" customHeight="1">
      <c r="A28" s="153">
        <v>27</v>
      </c>
      <c r="B28" s="153">
        <v>7</v>
      </c>
      <c r="C28" s="153">
        <v>6</v>
      </c>
      <c r="D28" s="153" t="s">
        <v>17</v>
      </c>
      <c r="E28" s="153">
        <v>25</v>
      </c>
      <c r="F28" s="153" t="s">
        <v>18</v>
      </c>
      <c r="G28" s="154" t="s">
        <v>160</v>
      </c>
      <c r="H28" s="155">
        <v>1</v>
      </c>
      <c r="I28" s="156" t="s">
        <v>161</v>
      </c>
      <c r="J28" s="157" t="s">
        <v>108</v>
      </c>
      <c r="K28" s="171" t="s">
        <v>182</v>
      </c>
      <c r="L28" s="157" t="s">
        <v>165</v>
      </c>
      <c r="M28" s="151">
        <v>0</v>
      </c>
      <c r="N28" s="151">
        <v>0</v>
      </c>
      <c r="O28" s="152">
        <v>0</v>
      </c>
      <c r="P28" s="152" t="s">
        <v>164</v>
      </c>
      <c r="Q28" s="152">
        <v>1</v>
      </c>
      <c r="R28" s="151">
        <v>0</v>
      </c>
      <c r="S28" s="151">
        <v>1</v>
      </c>
      <c r="T28" s="158" t="s">
        <v>72</v>
      </c>
    </row>
    <row r="29" spans="1:20" ht="12.75" customHeight="1">
      <c r="A29" s="153">
        <v>28</v>
      </c>
      <c r="B29" s="153">
        <v>7</v>
      </c>
      <c r="C29" s="153">
        <v>6</v>
      </c>
      <c r="D29" s="153" t="s">
        <v>17</v>
      </c>
      <c r="E29" s="153">
        <v>25</v>
      </c>
      <c r="F29" s="153" t="s">
        <v>18</v>
      </c>
      <c r="G29" s="154" t="s">
        <v>160</v>
      </c>
      <c r="H29" s="155">
        <v>1</v>
      </c>
      <c r="I29" s="156" t="s">
        <v>161</v>
      </c>
      <c r="J29" s="157" t="s">
        <v>125</v>
      </c>
      <c r="K29" s="173">
        <v>0.40277777777777773</v>
      </c>
      <c r="L29" s="157" t="s">
        <v>75</v>
      </c>
      <c r="M29" s="151">
        <v>0</v>
      </c>
      <c r="N29" s="151">
        <v>1</v>
      </c>
      <c r="O29" s="152">
        <v>1</v>
      </c>
      <c r="P29" s="152" t="s">
        <v>164</v>
      </c>
      <c r="Q29" s="152">
        <v>0</v>
      </c>
      <c r="R29" s="151">
        <v>0</v>
      </c>
      <c r="S29" s="151">
        <v>0</v>
      </c>
      <c r="T29" s="158" t="s">
        <v>73</v>
      </c>
    </row>
    <row r="30" spans="1:20" ht="12.75" customHeight="1">
      <c r="A30" s="153">
        <v>29</v>
      </c>
      <c r="B30" s="160">
        <v>17</v>
      </c>
      <c r="C30" s="160">
        <v>7</v>
      </c>
      <c r="D30" s="160" t="s">
        <v>17</v>
      </c>
      <c r="E30" s="160">
        <v>8</v>
      </c>
      <c r="F30" s="160" t="s">
        <v>18</v>
      </c>
      <c r="G30" s="161" t="s">
        <v>160</v>
      </c>
      <c r="H30" s="162">
        <v>7</v>
      </c>
      <c r="I30" s="163" t="s">
        <v>161</v>
      </c>
      <c r="J30" s="158" t="s">
        <v>87</v>
      </c>
      <c r="K30" s="151" t="s">
        <v>173</v>
      </c>
      <c r="L30" s="158" t="s">
        <v>165</v>
      </c>
      <c r="M30" s="151">
        <v>0</v>
      </c>
      <c r="N30" s="151">
        <v>3</v>
      </c>
      <c r="O30" s="152">
        <v>3</v>
      </c>
      <c r="P30" s="152" t="s">
        <v>164</v>
      </c>
      <c r="Q30" s="152">
        <v>3</v>
      </c>
      <c r="R30" s="151">
        <v>2</v>
      </c>
      <c r="S30" s="151">
        <v>1</v>
      </c>
      <c r="T30" s="158" t="s">
        <v>170</v>
      </c>
    </row>
    <row r="31" spans="1:20" ht="12.75" customHeight="1">
      <c r="A31" s="153">
        <v>30</v>
      </c>
      <c r="B31" s="153">
        <v>1</v>
      </c>
      <c r="C31" s="153">
        <v>7</v>
      </c>
      <c r="D31" s="153" t="s">
        <v>17</v>
      </c>
      <c r="E31" s="153">
        <v>15</v>
      </c>
      <c r="F31" s="153" t="s">
        <v>18</v>
      </c>
      <c r="G31" s="154" t="s">
        <v>160</v>
      </c>
      <c r="H31" s="155">
        <v>7</v>
      </c>
      <c r="I31" s="156" t="s">
        <v>161</v>
      </c>
      <c r="J31" s="157" t="s">
        <v>129</v>
      </c>
      <c r="K31" s="171" t="s">
        <v>167</v>
      </c>
      <c r="L31" s="157" t="s">
        <v>168</v>
      </c>
      <c r="M31" s="151">
        <v>0</v>
      </c>
      <c r="N31" s="151">
        <v>3</v>
      </c>
      <c r="O31" s="152">
        <v>3</v>
      </c>
      <c r="P31" s="152" t="s">
        <v>164</v>
      </c>
      <c r="Q31" s="152">
        <v>2</v>
      </c>
      <c r="R31" s="151">
        <v>1</v>
      </c>
      <c r="S31" s="151">
        <v>1</v>
      </c>
      <c r="T31" s="158" t="s">
        <v>74</v>
      </c>
    </row>
    <row r="32" spans="1:20" ht="12.75" customHeight="1">
      <c r="A32" s="153">
        <v>31</v>
      </c>
      <c r="B32" s="153">
        <v>5</v>
      </c>
      <c r="C32" s="153">
        <v>7</v>
      </c>
      <c r="D32" s="153" t="s">
        <v>17</v>
      </c>
      <c r="E32" s="153">
        <v>15</v>
      </c>
      <c r="F32" s="153" t="s">
        <v>18</v>
      </c>
      <c r="G32" s="154" t="s">
        <v>160</v>
      </c>
      <c r="H32" s="155">
        <v>7</v>
      </c>
      <c r="I32" s="156" t="s">
        <v>161</v>
      </c>
      <c r="J32" s="157" t="s">
        <v>100</v>
      </c>
      <c r="K32" s="171" t="s">
        <v>173</v>
      </c>
      <c r="L32" s="157" t="s">
        <v>71</v>
      </c>
      <c r="M32" s="151">
        <v>0</v>
      </c>
      <c r="N32" s="151">
        <v>0</v>
      </c>
      <c r="O32" s="152">
        <v>0</v>
      </c>
      <c r="P32" s="152" t="s">
        <v>164</v>
      </c>
      <c r="Q32" s="152">
        <v>17</v>
      </c>
      <c r="R32" s="151">
        <v>7</v>
      </c>
      <c r="S32" s="151">
        <v>10</v>
      </c>
      <c r="T32" s="158" t="s">
        <v>73</v>
      </c>
    </row>
    <row r="33" spans="1:20" ht="12.75" customHeight="1">
      <c r="A33" s="153">
        <v>32</v>
      </c>
      <c r="B33" s="153">
        <v>5</v>
      </c>
      <c r="C33" s="153">
        <v>7</v>
      </c>
      <c r="D33" s="153" t="s">
        <v>17</v>
      </c>
      <c r="E33" s="153">
        <v>17</v>
      </c>
      <c r="F33" s="153" t="s">
        <v>18</v>
      </c>
      <c r="G33" s="154" t="s">
        <v>160</v>
      </c>
      <c r="H33" s="155">
        <v>2</v>
      </c>
      <c r="I33" s="156" t="s">
        <v>161</v>
      </c>
      <c r="J33" s="157" t="s">
        <v>131</v>
      </c>
      <c r="K33" s="171" t="s">
        <v>180</v>
      </c>
      <c r="L33" s="157" t="s">
        <v>74</v>
      </c>
      <c r="M33" s="151">
        <v>1</v>
      </c>
      <c r="N33" s="151">
        <v>0</v>
      </c>
      <c r="O33" s="152">
        <v>1</v>
      </c>
      <c r="P33" s="152" t="s">
        <v>164</v>
      </c>
      <c r="Q33" s="152">
        <v>7</v>
      </c>
      <c r="R33" s="151">
        <v>3</v>
      </c>
      <c r="S33" s="151">
        <v>4</v>
      </c>
      <c r="T33" s="158" t="s">
        <v>170</v>
      </c>
    </row>
    <row r="34" spans="1:20" ht="12.75" customHeight="1">
      <c r="A34" s="153">
        <v>33</v>
      </c>
      <c r="B34" s="153">
        <v>6</v>
      </c>
      <c r="C34" s="153">
        <v>7</v>
      </c>
      <c r="D34" s="153" t="s">
        <v>17</v>
      </c>
      <c r="E34" s="153">
        <v>17</v>
      </c>
      <c r="F34" s="153" t="s">
        <v>18</v>
      </c>
      <c r="G34" s="154" t="s">
        <v>160</v>
      </c>
      <c r="H34" s="155">
        <v>2</v>
      </c>
      <c r="I34" s="156" t="s">
        <v>161</v>
      </c>
      <c r="J34" s="157" t="s">
        <v>123</v>
      </c>
      <c r="K34" s="171" t="s">
        <v>162</v>
      </c>
      <c r="L34" s="157" t="s">
        <v>75</v>
      </c>
      <c r="M34" s="151">
        <v>1</v>
      </c>
      <c r="N34" s="151">
        <v>0</v>
      </c>
      <c r="O34" s="152">
        <v>1</v>
      </c>
      <c r="P34" s="152" t="s">
        <v>164</v>
      </c>
      <c r="Q34" s="152">
        <v>1</v>
      </c>
      <c r="R34" s="151">
        <v>0</v>
      </c>
      <c r="S34" s="151">
        <v>1</v>
      </c>
      <c r="T34" s="158" t="s">
        <v>166</v>
      </c>
    </row>
    <row r="35" spans="1:20" ht="12.75" customHeight="1">
      <c r="A35" s="153">
        <v>34</v>
      </c>
      <c r="B35" s="153">
        <v>9</v>
      </c>
      <c r="C35" s="153">
        <v>7</v>
      </c>
      <c r="D35" s="153" t="s">
        <v>17</v>
      </c>
      <c r="E35" s="153">
        <v>17</v>
      </c>
      <c r="F35" s="153" t="s">
        <v>18</v>
      </c>
      <c r="G35" s="154" t="s">
        <v>160</v>
      </c>
      <c r="H35" s="155">
        <v>2</v>
      </c>
      <c r="I35" s="156" t="s">
        <v>161</v>
      </c>
      <c r="J35" s="157" t="s">
        <v>107</v>
      </c>
      <c r="K35" s="171" t="s">
        <v>169</v>
      </c>
      <c r="L35" s="157" t="s">
        <v>73</v>
      </c>
      <c r="M35" s="151">
        <v>0</v>
      </c>
      <c r="N35" s="151">
        <v>3</v>
      </c>
      <c r="O35" s="152">
        <v>3</v>
      </c>
      <c r="P35" s="152" t="s">
        <v>164</v>
      </c>
      <c r="Q35" s="152">
        <v>2</v>
      </c>
      <c r="R35" s="151">
        <v>1</v>
      </c>
      <c r="S35" s="151">
        <v>1</v>
      </c>
      <c r="T35" s="158" t="s">
        <v>72</v>
      </c>
    </row>
    <row r="36" spans="1:20" ht="12.75" customHeight="1">
      <c r="A36" s="153">
        <v>35</v>
      </c>
      <c r="B36" s="153">
        <v>5</v>
      </c>
      <c r="C36" s="153">
        <v>7</v>
      </c>
      <c r="D36" s="153" t="s">
        <v>17</v>
      </c>
      <c r="E36" s="153">
        <v>22</v>
      </c>
      <c r="F36" s="153" t="s">
        <v>18</v>
      </c>
      <c r="G36" s="154" t="s">
        <v>160</v>
      </c>
      <c r="H36" s="155">
        <v>7</v>
      </c>
      <c r="I36" s="156" t="s">
        <v>161</v>
      </c>
      <c r="J36" s="157" t="s">
        <v>122</v>
      </c>
      <c r="K36" s="171" t="s">
        <v>169</v>
      </c>
      <c r="L36" s="157" t="s">
        <v>75</v>
      </c>
      <c r="M36" s="151">
        <v>0</v>
      </c>
      <c r="N36" s="151">
        <v>0</v>
      </c>
      <c r="O36" s="152">
        <v>0</v>
      </c>
      <c r="P36" s="152" t="s">
        <v>164</v>
      </c>
      <c r="Q36" s="152">
        <v>5</v>
      </c>
      <c r="R36" s="151">
        <v>3</v>
      </c>
      <c r="S36" s="151">
        <v>2</v>
      </c>
      <c r="T36" s="158" t="s">
        <v>165</v>
      </c>
    </row>
    <row r="37" spans="1:20" ht="12.75" customHeight="1">
      <c r="A37" s="153">
        <v>36</v>
      </c>
      <c r="B37" s="153">
        <v>8</v>
      </c>
      <c r="C37" s="153">
        <v>7</v>
      </c>
      <c r="D37" s="153" t="s">
        <v>17</v>
      </c>
      <c r="E37" s="153">
        <v>22</v>
      </c>
      <c r="F37" s="153" t="s">
        <v>18</v>
      </c>
      <c r="G37" s="154" t="s">
        <v>160</v>
      </c>
      <c r="H37" s="155">
        <v>7</v>
      </c>
      <c r="I37" s="156" t="s">
        <v>161</v>
      </c>
      <c r="J37" s="157" t="s">
        <v>172</v>
      </c>
      <c r="K37" s="171" t="s">
        <v>162</v>
      </c>
      <c r="L37" s="157" t="s">
        <v>73</v>
      </c>
      <c r="M37" s="151">
        <v>2</v>
      </c>
      <c r="N37" s="151">
        <v>1</v>
      </c>
      <c r="O37" s="152">
        <v>3</v>
      </c>
      <c r="P37" s="152" t="s">
        <v>164</v>
      </c>
      <c r="Q37" s="152">
        <v>1</v>
      </c>
      <c r="R37" s="151">
        <v>0</v>
      </c>
      <c r="S37" s="151">
        <v>1</v>
      </c>
      <c r="T37" s="158" t="s">
        <v>74</v>
      </c>
    </row>
    <row r="38" spans="1:20" ht="12.75" customHeight="1">
      <c r="A38" s="153">
        <v>37</v>
      </c>
      <c r="B38" s="153">
        <v>3</v>
      </c>
      <c r="C38" s="153">
        <v>7</v>
      </c>
      <c r="D38" s="153" t="s">
        <v>17</v>
      </c>
      <c r="E38" s="153">
        <v>23</v>
      </c>
      <c r="F38" s="153" t="s">
        <v>18</v>
      </c>
      <c r="G38" s="154" t="s">
        <v>160</v>
      </c>
      <c r="H38" s="155">
        <v>1</v>
      </c>
      <c r="I38" s="156" t="s">
        <v>161</v>
      </c>
      <c r="J38" s="157" t="s">
        <v>174</v>
      </c>
      <c r="K38" s="171" t="s">
        <v>177</v>
      </c>
      <c r="L38" s="157" t="s">
        <v>72</v>
      </c>
      <c r="M38" s="151">
        <v>4</v>
      </c>
      <c r="N38" s="151">
        <v>0</v>
      </c>
      <c r="O38" s="152">
        <v>4</v>
      </c>
      <c r="P38" s="152" t="s">
        <v>164</v>
      </c>
      <c r="Q38" s="152">
        <v>1</v>
      </c>
      <c r="R38" s="151">
        <v>0</v>
      </c>
      <c r="S38" s="151">
        <v>1</v>
      </c>
      <c r="T38" s="158" t="s">
        <v>75</v>
      </c>
    </row>
    <row r="39" spans="1:20" ht="12.75" customHeight="1">
      <c r="A39" s="153">
        <v>38</v>
      </c>
      <c r="B39" s="153">
        <v>8</v>
      </c>
      <c r="C39" s="153">
        <v>7</v>
      </c>
      <c r="D39" s="153" t="s">
        <v>17</v>
      </c>
      <c r="E39" s="153">
        <v>23</v>
      </c>
      <c r="F39" s="153" t="s">
        <v>18</v>
      </c>
      <c r="G39" s="154" t="s">
        <v>160</v>
      </c>
      <c r="H39" s="155">
        <v>1</v>
      </c>
      <c r="I39" s="156" t="s">
        <v>161</v>
      </c>
      <c r="J39" s="157" t="s">
        <v>95</v>
      </c>
      <c r="K39" s="171" t="s">
        <v>169</v>
      </c>
      <c r="L39" s="157" t="s">
        <v>163</v>
      </c>
      <c r="M39" s="151">
        <v>0</v>
      </c>
      <c r="N39" s="151">
        <v>1</v>
      </c>
      <c r="O39" s="152">
        <v>1</v>
      </c>
      <c r="P39" s="152" t="s">
        <v>164</v>
      </c>
      <c r="Q39" s="152">
        <v>1</v>
      </c>
      <c r="R39" s="151">
        <v>1</v>
      </c>
      <c r="S39" s="151">
        <v>0</v>
      </c>
      <c r="T39" s="158" t="s">
        <v>168</v>
      </c>
    </row>
    <row r="40" spans="1:20" ht="12.75" customHeight="1">
      <c r="A40" s="153">
        <v>39</v>
      </c>
      <c r="B40" s="153">
        <v>8</v>
      </c>
      <c r="C40" s="153">
        <v>7</v>
      </c>
      <c r="D40" s="153" t="s">
        <v>17</v>
      </c>
      <c r="E40" s="153">
        <v>24</v>
      </c>
      <c r="F40" s="153" t="s">
        <v>18</v>
      </c>
      <c r="G40" s="154" t="s">
        <v>160</v>
      </c>
      <c r="H40" s="155">
        <v>2</v>
      </c>
      <c r="I40" s="156" t="s">
        <v>161</v>
      </c>
      <c r="J40" s="157" t="s">
        <v>174</v>
      </c>
      <c r="K40" s="171" t="s">
        <v>173</v>
      </c>
      <c r="L40" s="157" t="s">
        <v>72</v>
      </c>
      <c r="M40" s="151">
        <v>1</v>
      </c>
      <c r="N40" s="151">
        <v>2</v>
      </c>
      <c r="O40" s="152">
        <v>3</v>
      </c>
      <c r="P40" s="152" t="s">
        <v>164</v>
      </c>
      <c r="Q40" s="152">
        <v>0</v>
      </c>
      <c r="R40" s="151">
        <v>0</v>
      </c>
      <c r="S40" s="151">
        <v>0</v>
      </c>
      <c r="T40" s="158" t="s">
        <v>166</v>
      </c>
    </row>
    <row r="41" spans="1:20" ht="12.75" customHeight="1">
      <c r="A41" s="153">
        <v>40</v>
      </c>
      <c r="B41" s="153">
        <v>2</v>
      </c>
      <c r="C41" s="153">
        <v>7</v>
      </c>
      <c r="D41" s="153" t="s">
        <v>17</v>
      </c>
      <c r="E41" s="153">
        <v>29</v>
      </c>
      <c r="F41" s="153" t="s">
        <v>18</v>
      </c>
      <c r="G41" s="154" t="s">
        <v>160</v>
      </c>
      <c r="H41" s="155">
        <v>7</v>
      </c>
      <c r="I41" s="156" t="s">
        <v>161</v>
      </c>
      <c r="J41" s="157" t="s">
        <v>172</v>
      </c>
      <c r="K41" s="171" t="s">
        <v>173</v>
      </c>
      <c r="L41" s="157" t="s">
        <v>73</v>
      </c>
      <c r="M41" s="151">
        <v>0</v>
      </c>
      <c r="N41" s="151">
        <v>0</v>
      </c>
      <c r="O41" s="152">
        <v>0</v>
      </c>
      <c r="P41" s="152" t="s">
        <v>164</v>
      </c>
      <c r="Q41" s="152">
        <v>5</v>
      </c>
      <c r="R41" s="151">
        <v>2</v>
      </c>
      <c r="S41" s="151">
        <v>3</v>
      </c>
      <c r="T41" s="158" t="s">
        <v>165</v>
      </c>
    </row>
    <row r="42" spans="1:20" ht="12.75" customHeight="1">
      <c r="A42" s="153">
        <v>41</v>
      </c>
      <c r="B42" s="153">
        <v>9</v>
      </c>
      <c r="C42" s="153">
        <v>7</v>
      </c>
      <c r="D42" s="153" t="s">
        <v>17</v>
      </c>
      <c r="E42" s="153">
        <v>29</v>
      </c>
      <c r="F42" s="153" t="s">
        <v>18</v>
      </c>
      <c r="G42" s="154" t="s">
        <v>160</v>
      </c>
      <c r="H42" s="155">
        <v>7</v>
      </c>
      <c r="I42" s="156" t="s">
        <v>161</v>
      </c>
      <c r="J42" s="157" t="s">
        <v>131</v>
      </c>
      <c r="K42" s="171" t="s">
        <v>167</v>
      </c>
      <c r="L42" s="157" t="s">
        <v>74</v>
      </c>
      <c r="M42" s="151">
        <v>2</v>
      </c>
      <c r="N42" s="151">
        <v>3</v>
      </c>
      <c r="O42" s="152">
        <v>5</v>
      </c>
      <c r="P42" s="152" t="s">
        <v>164</v>
      </c>
      <c r="Q42" s="152">
        <v>2</v>
      </c>
      <c r="R42" s="151">
        <v>2</v>
      </c>
      <c r="S42" s="151">
        <v>0</v>
      </c>
      <c r="T42" s="158" t="s">
        <v>71</v>
      </c>
    </row>
    <row r="43" spans="1:20" ht="12.75" customHeight="1">
      <c r="A43" s="153">
        <v>42</v>
      </c>
      <c r="B43" s="153">
        <v>6</v>
      </c>
      <c r="C43" s="153">
        <v>8</v>
      </c>
      <c r="D43" s="153" t="s">
        <v>17</v>
      </c>
      <c r="E43" s="153">
        <v>5</v>
      </c>
      <c r="F43" s="153" t="s">
        <v>18</v>
      </c>
      <c r="G43" s="154" t="s">
        <v>160</v>
      </c>
      <c r="H43" s="155">
        <v>7</v>
      </c>
      <c r="I43" s="156" t="s">
        <v>161</v>
      </c>
      <c r="J43" s="157" t="s">
        <v>87</v>
      </c>
      <c r="K43" s="171" t="s">
        <v>181</v>
      </c>
      <c r="L43" s="157" t="s">
        <v>165</v>
      </c>
      <c r="M43" s="151">
        <v>0</v>
      </c>
      <c r="N43" s="151">
        <v>2</v>
      </c>
      <c r="O43" s="152">
        <v>2</v>
      </c>
      <c r="P43" s="152" t="s">
        <v>164</v>
      </c>
      <c r="Q43" s="152">
        <v>0</v>
      </c>
      <c r="R43" s="151">
        <v>0</v>
      </c>
      <c r="S43" s="151">
        <v>0</v>
      </c>
      <c r="T43" s="158" t="s">
        <v>74</v>
      </c>
    </row>
    <row r="44" spans="1:20" ht="12.75" customHeight="1">
      <c r="A44" s="153">
        <v>43</v>
      </c>
      <c r="B44" s="153">
        <v>9</v>
      </c>
      <c r="C44" s="153">
        <v>8</v>
      </c>
      <c r="D44" s="153" t="s">
        <v>17</v>
      </c>
      <c r="E44" s="153">
        <v>23</v>
      </c>
      <c r="F44" s="153" t="s">
        <v>18</v>
      </c>
      <c r="G44" s="154" t="s">
        <v>160</v>
      </c>
      <c r="H44" s="155">
        <v>4</v>
      </c>
      <c r="I44" s="156" t="s">
        <v>161</v>
      </c>
      <c r="J44" s="157" t="s">
        <v>91</v>
      </c>
      <c r="K44" s="171" t="s">
        <v>169</v>
      </c>
      <c r="L44" s="157" t="s">
        <v>170</v>
      </c>
      <c r="M44" s="151">
        <v>2</v>
      </c>
      <c r="N44" s="151">
        <v>1</v>
      </c>
      <c r="O44" s="152">
        <v>3</v>
      </c>
      <c r="P44" s="152" t="s">
        <v>164</v>
      </c>
      <c r="Q44" s="152">
        <v>1</v>
      </c>
      <c r="R44" s="151">
        <v>0</v>
      </c>
      <c r="S44" s="151">
        <v>1</v>
      </c>
      <c r="T44" s="158" t="s">
        <v>166</v>
      </c>
    </row>
    <row r="45" spans="1:20" ht="12.75" customHeight="1">
      <c r="A45" s="153">
        <v>44</v>
      </c>
      <c r="B45" s="153">
        <v>7</v>
      </c>
      <c r="C45" s="153">
        <v>8</v>
      </c>
      <c r="D45" s="153" t="s">
        <v>17</v>
      </c>
      <c r="E45" s="153">
        <v>24</v>
      </c>
      <c r="F45" s="153" t="s">
        <v>18</v>
      </c>
      <c r="G45" s="154" t="s">
        <v>160</v>
      </c>
      <c r="H45" s="155">
        <v>5</v>
      </c>
      <c r="I45" s="156" t="s">
        <v>161</v>
      </c>
      <c r="J45" s="157" t="s">
        <v>121</v>
      </c>
      <c r="K45" s="171" t="s">
        <v>183</v>
      </c>
      <c r="L45" s="157" t="s">
        <v>166</v>
      </c>
      <c r="M45" s="151">
        <v>1</v>
      </c>
      <c r="N45" s="151">
        <v>0</v>
      </c>
      <c r="O45" s="152">
        <v>1</v>
      </c>
      <c r="P45" s="152" t="s">
        <v>164</v>
      </c>
      <c r="Q45" s="152">
        <v>5</v>
      </c>
      <c r="R45" s="151">
        <v>3</v>
      </c>
      <c r="S45" s="151">
        <v>2</v>
      </c>
      <c r="T45" s="158" t="s">
        <v>74</v>
      </c>
    </row>
    <row r="46" spans="1:20" ht="12.75" customHeight="1" thickBot="1">
      <c r="A46" s="164">
        <v>45</v>
      </c>
      <c r="B46" s="164">
        <v>7</v>
      </c>
      <c r="C46" s="164">
        <v>8</v>
      </c>
      <c r="D46" s="164" t="s">
        <v>17</v>
      </c>
      <c r="E46" s="164">
        <v>30</v>
      </c>
      <c r="F46" s="164" t="s">
        <v>18</v>
      </c>
      <c r="G46" s="165" t="s">
        <v>160</v>
      </c>
      <c r="H46" s="166">
        <v>4</v>
      </c>
      <c r="I46" s="167" t="s">
        <v>161</v>
      </c>
      <c r="J46" s="164" t="s">
        <v>95</v>
      </c>
      <c r="K46" s="172" t="s">
        <v>177</v>
      </c>
      <c r="L46" s="164" t="s">
        <v>163</v>
      </c>
      <c r="M46" s="168">
        <v>1</v>
      </c>
      <c r="N46" s="168">
        <v>2</v>
      </c>
      <c r="O46" s="169">
        <v>3</v>
      </c>
      <c r="P46" s="169" t="s">
        <v>164</v>
      </c>
      <c r="Q46" s="169">
        <v>2</v>
      </c>
      <c r="R46" s="168">
        <v>2</v>
      </c>
      <c r="S46" s="168">
        <v>0</v>
      </c>
      <c r="T46" s="170" t="s">
        <v>170</v>
      </c>
    </row>
    <row r="47" spans="1:20" ht="12.75" customHeight="1">
      <c r="A47" s="153">
        <v>46</v>
      </c>
      <c r="B47" s="153">
        <v>4</v>
      </c>
      <c r="C47" s="153">
        <v>9</v>
      </c>
      <c r="D47" s="153" t="s">
        <v>17</v>
      </c>
      <c r="E47" s="153">
        <v>2</v>
      </c>
      <c r="F47" s="153" t="s">
        <v>18</v>
      </c>
      <c r="G47" s="154" t="s">
        <v>160</v>
      </c>
      <c r="H47" s="155">
        <v>7</v>
      </c>
      <c r="I47" s="156" t="s">
        <v>161</v>
      </c>
      <c r="J47" s="157" t="s">
        <v>174</v>
      </c>
      <c r="K47" s="171" t="s">
        <v>179</v>
      </c>
      <c r="L47" s="157" t="s">
        <v>72</v>
      </c>
      <c r="M47" s="151">
        <v>3</v>
      </c>
      <c r="N47" s="151">
        <v>0</v>
      </c>
      <c r="O47" s="152">
        <v>3</v>
      </c>
      <c r="P47" s="152" t="s">
        <v>164</v>
      </c>
      <c r="Q47" s="152">
        <v>3</v>
      </c>
      <c r="R47" s="151">
        <v>0</v>
      </c>
      <c r="S47" s="151">
        <v>3</v>
      </c>
      <c r="T47" s="158" t="s">
        <v>74</v>
      </c>
    </row>
    <row r="48" spans="1:20" ht="12.75" customHeight="1">
      <c r="A48" s="153">
        <v>47</v>
      </c>
      <c r="B48" s="153">
        <v>10</v>
      </c>
      <c r="C48" s="153">
        <v>9</v>
      </c>
      <c r="D48" s="153" t="s">
        <v>17</v>
      </c>
      <c r="E48" s="153">
        <v>2</v>
      </c>
      <c r="F48" s="153" t="s">
        <v>18</v>
      </c>
      <c r="G48" s="154" t="s">
        <v>160</v>
      </c>
      <c r="H48" s="155">
        <v>7</v>
      </c>
      <c r="I48" s="156" t="s">
        <v>161</v>
      </c>
      <c r="J48" s="157" t="s">
        <v>141</v>
      </c>
      <c r="K48" s="171" t="s">
        <v>179</v>
      </c>
      <c r="L48" s="157" t="s">
        <v>75</v>
      </c>
      <c r="M48" s="151">
        <v>0</v>
      </c>
      <c r="N48" s="151">
        <v>0</v>
      </c>
      <c r="O48" s="152">
        <v>0</v>
      </c>
      <c r="P48" s="152" t="s">
        <v>164</v>
      </c>
      <c r="Q48" s="152">
        <v>5</v>
      </c>
      <c r="R48" s="151">
        <v>2</v>
      </c>
      <c r="S48" s="151">
        <v>3</v>
      </c>
      <c r="T48" s="158" t="s">
        <v>163</v>
      </c>
    </row>
    <row r="49" spans="1:20" ht="12.75" customHeight="1">
      <c r="A49" s="153">
        <v>48</v>
      </c>
      <c r="B49" s="153">
        <v>11</v>
      </c>
      <c r="C49" s="153">
        <v>9</v>
      </c>
      <c r="D49" s="153" t="s">
        <v>17</v>
      </c>
      <c r="E49" s="153">
        <v>9</v>
      </c>
      <c r="F49" s="153" t="s">
        <v>18</v>
      </c>
      <c r="G49" s="154" t="s">
        <v>160</v>
      </c>
      <c r="H49" s="155">
        <v>7</v>
      </c>
      <c r="I49" s="156" t="s">
        <v>161</v>
      </c>
      <c r="J49" s="157" t="s">
        <v>187</v>
      </c>
      <c r="K49" s="171" t="s">
        <v>169</v>
      </c>
      <c r="L49" s="157" t="s">
        <v>166</v>
      </c>
      <c r="M49" s="151">
        <v>2</v>
      </c>
      <c r="N49" s="151">
        <v>0</v>
      </c>
      <c r="O49" s="152">
        <v>2</v>
      </c>
      <c r="P49" s="152" t="s">
        <v>164</v>
      </c>
      <c r="Q49" s="152">
        <v>5</v>
      </c>
      <c r="R49" s="151">
        <v>2</v>
      </c>
      <c r="S49" s="151">
        <v>3</v>
      </c>
      <c r="T49" s="158" t="s">
        <v>163</v>
      </c>
    </row>
    <row r="50" spans="1:20" ht="12.75" customHeight="1">
      <c r="A50" s="153">
        <v>49</v>
      </c>
      <c r="B50" s="153">
        <v>12</v>
      </c>
      <c r="C50" s="153">
        <v>9</v>
      </c>
      <c r="D50" s="153" t="s">
        <v>17</v>
      </c>
      <c r="E50" s="153">
        <v>9</v>
      </c>
      <c r="F50" s="153" t="s">
        <v>18</v>
      </c>
      <c r="G50" s="154" t="s">
        <v>160</v>
      </c>
      <c r="H50" s="155">
        <v>7</v>
      </c>
      <c r="I50" s="156" t="s">
        <v>161</v>
      </c>
      <c r="J50" s="157" t="s">
        <v>145</v>
      </c>
      <c r="K50" s="171" t="s">
        <v>169</v>
      </c>
      <c r="L50" s="157" t="s">
        <v>75</v>
      </c>
      <c r="M50" s="151">
        <v>2</v>
      </c>
      <c r="N50" s="151">
        <v>1</v>
      </c>
      <c r="O50" s="152">
        <v>3</v>
      </c>
      <c r="P50" s="152" t="s">
        <v>164</v>
      </c>
      <c r="Q50" s="152">
        <v>3</v>
      </c>
      <c r="R50" s="151">
        <v>2</v>
      </c>
      <c r="S50" s="151">
        <v>1</v>
      </c>
      <c r="T50" s="158" t="s">
        <v>72</v>
      </c>
    </row>
    <row r="51" spans="1:20" ht="12.75" customHeight="1">
      <c r="A51" s="153">
        <v>50</v>
      </c>
      <c r="B51" s="153">
        <v>12</v>
      </c>
      <c r="C51" s="153">
        <v>9</v>
      </c>
      <c r="D51" s="153" t="s">
        <v>17</v>
      </c>
      <c r="E51" s="153">
        <v>9</v>
      </c>
      <c r="F51" s="153" t="s">
        <v>18</v>
      </c>
      <c r="G51" s="154" t="s">
        <v>160</v>
      </c>
      <c r="H51" s="155">
        <v>7</v>
      </c>
      <c r="I51" s="156" t="s">
        <v>161</v>
      </c>
      <c r="J51" s="157" t="s">
        <v>184</v>
      </c>
      <c r="K51" s="171" t="s">
        <v>167</v>
      </c>
      <c r="L51" s="157" t="s">
        <v>170</v>
      </c>
      <c r="M51" s="151">
        <v>1</v>
      </c>
      <c r="N51" s="151">
        <v>0</v>
      </c>
      <c r="O51" s="152">
        <v>1</v>
      </c>
      <c r="P51" s="152" t="s">
        <v>164</v>
      </c>
      <c r="Q51" s="152">
        <v>6</v>
      </c>
      <c r="R51" s="151">
        <v>3</v>
      </c>
      <c r="S51" s="151">
        <v>3</v>
      </c>
      <c r="T51" s="158" t="s">
        <v>168</v>
      </c>
    </row>
    <row r="52" spans="1:20" ht="12.75" customHeight="1">
      <c r="A52" s="153">
        <v>51</v>
      </c>
      <c r="B52" s="160">
        <v>18</v>
      </c>
      <c r="C52" s="160">
        <v>9</v>
      </c>
      <c r="D52" s="160" t="s">
        <v>17</v>
      </c>
      <c r="E52" s="160">
        <v>18</v>
      </c>
      <c r="F52" s="160" t="s">
        <v>18</v>
      </c>
      <c r="G52" s="161" t="s">
        <v>160</v>
      </c>
      <c r="H52" s="162">
        <v>2</v>
      </c>
      <c r="I52" s="163" t="s">
        <v>161</v>
      </c>
      <c r="J52" s="158" t="s">
        <v>174</v>
      </c>
      <c r="K52" s="151" t="s">
        <v>162</v>
      </c>
      <c r="L52" s="158" t="s">
        <v>72</v>
      </c>
      <c r="M52" s="151">
        <v>2</v>
      </c>
      <c r="N52" s="151">
        <v>3</v>
      </c>
      <c r="O52" s="152">
        <v>5</v>
      </c>
      <c r="P52" s="152" t="s">
        <v>164</v>
      </c>
      <c r="Q52" s="152">
        <v>2</v>
      </c>
      <c r="R52" s="151">
        <v>1</v>
      </c>
      <c r="S52" s="151">
        <v>1</v>
      </c>
      <c r="T52" s="158" t="s">
        <v>73</v>
      </c>
    </row>
    <row r="53" spans="1:20" ht="12.75" customHeight="1">
      <c r="A53" s="153">
        <v>52</v>
      </c>
      <c r="B53" s="160">
        <v>12</v>
      </c>
      <c r="C53" s="160">
        <v>9</v>
      </c>
      <c r="D53" s="160" t="s">
        <v>17</v>
      </c>
      <c r="E53" s="160">
        <v>23</v>
      </c>
      <c r="F53" s="160" t="s">
        <v>18</v>
      </c>
      <c r="G53" s="161" t="s">
        <v>160</v>
      </c>
      <c r="H53" s="162">
        <v>7</v>
      </c>
      <c r="I53" s="163" t="s">
        <v>161</v>
      </c>
      <c r="J53" s="158" t="s">
        <v>172</v>
      </c>
      <c r="K53" s="151" t="s">
        <v>173</v>
      </c>
      <c r="L53" s="158" t="s">
        <v>73</v>
      </c>
      <c r="M53" s="151">
        <v>1</v>
      </c>
      <c r="N53" s="151">
        <v>2</v>
      </c>
      <c r="O53" s="152">
        <v>3</v>
      </c>
      <c r="P53" s="152" t="s">
        <v>164</v>
      </c>
      <c r="Q53" s="152">
        <v>1</v>
      </c>
      <c r="R53" s="151">
        <v>1</v>
      </c>
      <c r="S53" s="151">
        <v>0</v>
      </c>
      <c r="T53" s="158" t="s">
        <v>166</v>
      </c>
    </row>
    <row r="54" spans="1:20" ht="12.75" customHeight="1">
      <c r="A54" s="153">
        <v>53</v>
      </c>
      <c r="B54" s="160">
        <v>17</v>
      </c>
      <c r="C54" s="160">
        <v>9</v>
      </c>
      <c r="D54" s="160" t="s">
        <v>17</v>
      </c>
      <c r="E54" s="160">
        <v>23</v>
      </c>
      <c r="F54" s="160" t="s">
        <v>18</v>
      </c>
      <c r="G54" s="161" t="s">
        <v>160</v>
      </c>
      <c r="H54" s="162" t="s">
        <v>231</v>
      </c>
      <c r="I54" s="163" t="s">
        <v>161</v>
      </c>
      <c r="J54" s="158" t="s">
        <v>147</v>
      </c>
      <c r="K54" s="151" t="s">
        <v>173</v>
      </c>
      <c r="L54" s="158" t="s">
        <v>75</v>
      </c>
      <c r="M54" s="151">
        <v>6</v>
      </c>
      <c r="N54" s="151">
        <v>3</v>
      </c>
      <c r="O54" s="152">
        <v>9</v>
      </c>
      <c r="P54" s="152" t="s">
        <v>164</v>
      </c>
      <c r="Q54" s="152">
        <v>1</v>
      </c>
      <c r="R54" s="151">
        <v>1</v>
      </c>
      <c r="S54" s="151">
        <v>0</v>
      </c>
      <c r="T54" s="158" t="s">
        <v>71</v>
      </c>
    </row>
    <row r="55" spans="1:20" ht="12.75" customHeight="1">
      <c r="A55" s="153">
        <v>54</v>
      </c>
      <c r="B55" s="160">
        <v>11</v>
      </c>
      <c r="C55" s="160">
        <v>9</v>
      </c>
      <c r="D55" s="160" t="s">
        <v>17</v>
      </c>
      <c r="E55" s="160">
        <v>24</v>
      </c>
      <c r="F55" s="160" t="s">
        <v>18</v>
      </c>
      <c r="G55" s="161" t="s">
        <v>160</v>
      </c>
      <c r="H55" s="162" t="s">
        <v>230</v>
      </c>
      <c r="I55" s="163" t="s">
        <v>161</v>
      </c>
      <c r="J55" s="158" t="s">
        <v>145</v>
      </c>
      <c r="K55" s="151" t="s">
        <v>173</v>
      </c>
      <c r="L55" s="158" t="s">
        <v>75</v>
      </c>
      <c r="M55" s="151">
        <v>0</v>
      </c>
      <c r="N55" s="151">
        <v>1</v>
      </c>
      <c r="O55" s="152">
        <v>1</v>
      </c>
      <c r="P55" s="152" t="s">
        <v>164</v>
      </c>
      <c r="Q55" s="152">
        <v>2</v>
      </c>
      <c r="R55" s="151">
        <v>1</v>
      </c>
      <c r="S55" s="151">
        <v>1</v>
      </c>
      <c r="T55" s="158" t="s">
        <v>74</v>
      </c>
    </row>
    <row r="56" spans="1:20" ht="12.75" customHeight="1">
      <c r="A56" s="153">
        <v>55</v>
      </c>
      <c r="B56" s="160">
        <v>15</v>
      </c>
      <c r="C56" s="160">
        <v>9</v>
      </c>
      <c r="D56" s="160" t="s">
        <v>17</v>
      </c>
      <c r="E56" s="160">
        <v>30</v>
      </c>
      <c r="F56" s="160" t="s">
        <v>18</v>
      </c>
      <c r="G56" s="161" t="s">
        <v>160</v>
      </c>
      <c r="H56" s="162">
        <v>7</v>
      </c>
      <c r="I56" s="163" t="s">
        <v>161</v>
      </c>
      <c r="J56" s="158" t="s">
        <v>100</v>
      </c>
      <c r="K56" s="151" t="s">
        <v>162</v>
      </c>
      <c r="L56" s="158" t="s">
        <v>71</v>
      </c>
      <c r="M56" s="151">
        <v>0</v>
      </c>
      <c r="N56" s="151">
        <v>0</v>
      </c>
      <c r="O56" s="152">
        <v>0</v>
      </c>
      <c r="P56" s="152" t="s">
        <v>164</v>
      </c>
      <c r="Q56" s="152">
        <v>6</v>
      </c>
      <c r="R56" s="151">
        <v>4</v>
      </c>
      <c r="S56" s="151">
        <v>2</v>
      </c>
      <c r="T56" s="158" t="s">
        <v>163</v>
      </c>
    </row>
    <row r="57" spans="1:20" ht="12.75" customHeight="1">
      <c r="A57" s="153">
        <v>56</v>
      </c>
      <c r="B57" s="160">
        <v>15</v>
      </c>
      <c r="C57" s="160">
        <v>9</v>
      </c>
      <c r="D57" s="160" t="s">
        <v>17</v>
      </c>
      <c r="E57" s="160">
        <v>30</v>
      </c>
      <c r="F57" s="160" t="s">
        <v>18</v>
      </c>
      <c r="G57" s="161" t="s">
        <v>160</v>
      </c>
      <c r="H57" s="162">
        <v>7</v>
      </c>
      <c r="I57" s="163" t="s">
        <v>161</v>
      </c>
      <c r="J57" s="158" t="s">
        <v>110</v>
      </c>
      <c r="K57" s="151" t="s">
        <v>176</v>
      </c>
      <c r="L57" s="158" t="s">
        <v>74</v>
      </c>
      <c r="M57" s="151">
        <v>2</v>
      </c>
      <c r="N57" s="151">
        <v>1</v>
      </c>
      <c r="O57" s="152">
        <v>3</v>
      </c>
      <c r="P57" s="152" t="s">
        <v>164</v>
      </c>
      <c r="Q57" s="152">
        <v>6</v>
      </c>
      <c r="R57" s="151">
        <v>0</v>
      </c>
      <c r="S57" s="151">
        <v>6</v>
      </c>
      <c r="T57" s="158" t="s">
        <v>165</v>
      </c>
    </row>
    <row r="58" spans="1:20" ht="12.75" customHeight="1">
      <c r="A58" s="153">
        <v>57</v>
      </c>
      <c r="B58" s="160">
        <v>18</v>
      </c>
      <c r="C58" s="160">
        <v>9</v>
      </c>
      <c r="D58" s="160" t="s">
        <v>17</v>
      </c>
      <c r="E58" s="160">
        <v>30</v>
      </c>
      <c r="F58" s="160" t="s">
        <v>18</v>
      </c>
      <c r="G58" s="161" t="s">
        <v>160</v>
      </c>
      <c r="H58" s="162">
        <v>7</v>
      </c>
      <c r="I58" s="163" t="s">
        <v>161</v>
      </c>
      <c r="J58" s="158" t="s">
        <v>147</v>
      </c>
      <c r="K58" s="151" t="s">
        <v>173</v>
      </c>
      <c r="L58" s="158" t="s">
        <v>75</v>
      </c>
      <c r="M58" s="151">
        <v>1</v>
      </c>
      <c r="N58" s="151">
        <v>1</v>
      </c>
      <c r="O58" s="152">
        <v>2</v>
      </c>
      <c r="P58" s="152" t="s">
        <v>164</v>
      </c>
      <c r="Q58" s="152">
        <v>4</v>
      </c>
      <c r="R58" s="151">
        <v>2</v>
      </c>
      <c r="S58" s="151">
        <v>2</v>
      </c>
      <c r="T58" s="158" t="s">
        <v>168</v>
      </c>
    </row>
    <row r="59" spans="1:20" ht="12.75" customHeight="1">
      <c r="A59" s="153">
        <v>58</v>
      </c>
      <c r="B59" s="160">
        <v>18</v>
      </c>
      <c r="C59" s="160">
        <v>9</v>
      </c>
      <c r="D59" s="160" t="s">
        <v>17</v>
      </c>
      <c r="E59" s="160">
        <v>30</v>
      </c>
      <c r="F59" s="160" t="s">
        <v>18</v>
      </c>
      <c r="G59" s="161" t="s">
        <v>160</v>
      </c>
      <c r="H59" s="162">
        <v>7</v>
      </c>
      <c r="I59" s="163" t="s">
        <v>161</v>
      </c>
      <c r="J59" s="158" t="s">
        <v>159</v>
      </c>
      <c r="K59" s="151" t="s">
        <v>169</v>
      </c>
      <c r="L59" s="158" t="s">
        <v>166</v>
      </c>
      <c r="M59" s="151">
        <v>1</v>
      </c>
      <c r="N59" s="151">
        <v>1</v>
      </c>
      <c r="O59" s="152">
        <v>2</v>
      </c>
      <c r="P59" s="152" t="s">
        <v>164</v>
      </c>
      <c r="Q59" s="152">
        <v>2</v>
      </c>
      <c r="R59" s="151">
        <v>0</v>
      </c>
      <c r="S59" s="151">
        <v>2</v>
      </c>
      <c r="T59" s="158" t="s">
        <v>170</v>
      </c>
    </row>
    <row r="60" spans="1:20" ht="12.75" customHeight="1">
      <c r="A60" s="153">
        <v>59</v>
      </c>
      <c r="B60" s="160">
        <v>16</v>
      </c>
      <c r="C60" s="160">
        <v>10</v>
      </c>
      <c r="D60" s="160" t="s">
        <v>17</v>
      </c>
      <c r="E60" s="160">
        <v>1</v>
      </c>
      <c r="F60" s="160" t="s">
        <v>18</v>
      </c>
      <c r="G60" s="161" t="s">
        <v>160</v>
      </c>
      <c r="H60" s="162">
        <v>1</v>
      </c>
      <c r="I60" s="163" t="s">
        <v>161</v>
      </c>
      <c r="J60" s="158" t="s">
        <v>174</v>
      </c>
      <c r="K60" s="151" t="s">
        <v>176</v>
      </c>
      <c r="L60" s="158" t="s">
        <v>72</v>
      </c>
      <c r="M60" s="151">
        <v>4</v>
      </c>
      <c r="N60" s="151">
        <v>3</v>
      </c>
      <c r="O60" s="152">
        <v>7</v>
      </c>
      <c r="P60" s="152" t="s">
        <v>164</v>
      </c>
      <c r="Q60" s="152">
        <v>0</v>
      </c>
      <c r="R60" s="151">
        <v>0</v>
      </c>
      <c r="S60" s="151">
        <v>0</v>
      </c>
      <c r="T60" s="158" t="s">
        <v>165</v>
      </c>
    </row>
    <row r="61" spans="1:20" ht="12.75" customHeight="1">
      <c r="A61" s="153">
        <v>60</v>
      </c>
      <c r="B61" s="160">
        <v>17</v>
      </c>
      <c r="C61" s="160">
        <v>10</v>
      </c>
      <c r="D61" s="160" t="s">
        <v>17</v>
      </c>
      <c r="E61" s="160">
        <v>1</v>
      </c>
      <c r="F61" s="160" t="s">
        <v>18</v>
      </c>
      <c r="G61" s="161" t="s">
        <v>160</v>
      </c>
      <c r="H61" s="162">
        <v>1</v>
      </c>
      <c r="I61" s="163" t="s">
        <v>161</v>
      </c>
      <c r="J61" s="158" t="s">
        <v>110</v>
      </c>
      <c r="K61" s="151" t="s">
        <v>176</v>
      </c>
      <c r="L61" s="158" t="s">
        <v>74</v>
      </c>
      <c r="M61" s="151">
        <v>0</v>
      </c>
      <c r="N61" s="151">
        <v>2</v>
      </c>
      <c r="O61" s="152">
        <v>2</v>
      </c>
      <c r="P61" s="152" t="s">
        <v>164</v>
      </c>
      <c r="Q61" s="152">
        <v>0</v>
      </c>
      <c r="R61" s="151">
        <v>0</v>
      </c>
      <c r="S61" s="151">
        <v>0</v>
      </c>
      <c r="T61" s="158" t="s">
        <v>73</v>
      </c>
    </row>
    <row r="62" spans="1:20" ht="12.75" customHeight="1">
      <c r="A62" s="153">
        <v>61</v>
      </c>
      <c r="B62" s="160">
        <v>13</v>
      </c>
      <c r="C62" s="160">
        <v>10</v>
      </c>
      <c r="D62" s="160" t="s">
        <v>17</v>
      </c>
      <c r="E62" s="160">
        <v>7</v>
      </c>
      <c r="F62" s="160" t="s">
        <v>18</v>
      </c>
      <c r="G62" s="161" t="s">
        <v>160</v>
      </c>
      <c r="H62" s="162">
        <v>7</v>
      </c>
      <c r="I62" s="163" t="s">
        <v>161</v>
      </c>
      <c r="J62" s="158" t="s">
        <v>91</v>
      </c>
      <c r="K62" s="151" t="s">
        <v>173</v>
      </c>
      <c r="L62" s="158" t="s">
        <v>170</v>
      </c>
      <c r="M62" s="151">
        <v>0</v>
      </c>
      <c r="N62" s="151">
        <v>0</v>
      </c>
      <c r="O62" s="152">
        <v>0</v>
      </c>
      <c r="P62" s="152" t="s">
        <v>164</v>
      </c>
      <c r="Q62" s="152">
        <v>1</v>
      </c>
      <c r="R62" s="151">
        <v>1</v>
      </c>
      <c r="S62" s="151">
        <v>0</v>
      </c>
      <c r="T62" s="158" t="s">
        <v>75</v>
      </c>
    </row>
    <row r="63" spans="1:20" ht="12.75" customHeight="1">
      <c r="A63" s="153">
        <v>62</v>
      </c>
      <c r="B63" s="160">
        <v>15</v>
      </c>
      <c r="C63" s="160">
        <v>10</v>
      </c>
      <c r="D63" s="160" t="s">
        <v>17</v>
      </c>
      <c r="E63" s="160">
        <v>8</v>
      </c>
      <c r="F63" s="160" t="s">
        <v>18</v>
      </c>
      <c r="G63" s="161" t="s">
        <v>160</v>
      </c>
      <c r="H63" s="162">
        <v>1</v>
      </c>
      <c r="I63" s="163" t="s">
        <v>161</v>
      </c>
      <c r="J63" s="158" t="s">
        <v>174</v>
      </c>
      <c r="K63" s="151" t="s">
        <v>176</v>
      </c>
      <c r="L63" s="158" t="s">
        <v>72</v>
      </c>
      <c r="M63" s="151">
        <v>1</v>
      </c>
      <c r="N63" s="151">
        <v>1</v>
      </c>
      <c r="O63" s="152">
        <v>2</v>
      </c>
      <c r="P63" s="152" t="s">
        <v>164</v>
      </c>
      <c r="Q63" s="152">
        <v>1</v>
      </c>
      <c r="R63" s="151">
        <v>0</v>
      </c>
      <c r="S63" s="151">
        <v>1</v>
      </c>
      <c r="T63" s="158" t="s">
        <v>170</v>
      </c>
    </row>
    <row r="64" spans="1:20" ht="12.75" customHeight="1">
      <c r="A64" s="153">
        <v>63</v>
      </c>
      <c r="B64" s="160">
        <v>10</v>
      </c>
      <c r="C64" s="160">
        <v>10</v>
      </c>
      <c r="D64" s="160" t="s">
        <v>17</v>
      </c>
      <c r="E64" s="160">
        <v>9</v>
      </c>
      <c r="F64" s="160" t="s">
        <v>18</v>
      </c>
      <c r="G64" s="161" t="s">
        <v>160</v>
      </c>
      <c r="H64" s="162">
        <v>2</v>
      </c>
      <c r="I64" s="163" t="s">
        <v>161</v>
      </c>
      <c r="J64" s="158" t="s">
        <v>174</v>
      </c>
      <c r="K64" s="151" t="s">
        <v>176</v>
      </c>
      <c r="L64" s="158" t="s">
        <v>72</v>
      </c>
      <c r="M64" s="151">
        <v>5</v>
      </c>
      <c r="N64" s="151">
        <v>8</v>
      </c>
      <c r="O64" s="152">
        <v>13</v>
      </c>
      <c r="P64" s="152" t="s">
        <v>164</v>
      </c>
      <c r="Q64" s="152">
        <v>1</v>
      </c>
      <c r="R64" s="151">
        <v>0</v>
      </c>
      <c r="S64" s="151">
        <v>1</v>
      </c>
      <c r="T64" s="158" t="s">
        <v>71</v>
      </c>
    </row>
    <row r="65" spans="1:20" ht="12.75" customHeight="1">
      <c r="A65" s="153">
        <v>64</v>
      </c>
      <c r="B65" s="160">
        <v>11</v>
      </c>
      <c r="C65" s="160">
        <v>10</v>
      </c>
      <c r="D65" s="160" t="s">
        <v>17</v>
      </c>
      <c r="E65" s="160">
        <v>14</v>
      </c>
      <c r="F65" s="160" t="s">
        <v>18</v>
      </c>
      <c r="G65" s="161" t="s">
        <v>160</v>
      </c>
      <c r="H65" s="162">
        <v>7</v>
      </c>
      <c r="I65" s="163" t="s">
        <v>161</v>
      </c>
      <c r="J65" s="158" t="s">
        <v>91</v>
      </c>
      <c r="K65" s="151" t="s">
        <v>169</v>
      </c>
      <c r="L65" s="158" t="s">
        <v>170</v>
      </c>
      <c r="M65" s="151">
        <v>3</v>
      </c>
      <c r="N65" s="151">
        <v>8</v>
      </c>
      <c r="O65" s="152">
        <v>11</v>
      </c>
      <c r="P65" s="152" t="s">
        <v>164</v>
      </c>
      <c r="Q65" s="152">
        <v>1</v>
      </c>
      <c r="R65" s="151">
        <v>1</v>
      </c>
      <c r="S65" s="151">
        <v>0</v>
      </c>
      <c r="T65" s="158" t="s">
        <v>71</v>
      </c>
    </row>
    <row r="66" spans="1:20" ht="12.75" customHeight="1">
      <c r="A66" s="153">
        <v>65</v>
      </c>
      <c r="B66" s="160">
        <v>17</v>
      </c>
      <c r="C66" s="160">
        <v>10</v>
      </c>
      <c r="D66" s="160" t="s">
        <v>17</v>
      </c>
      <c r="E66" s="160">
        <v>14</v>
      </c>
      <c r="F66" s="160" t="s">
        <v>18</v>
      </c>
      <c r="G66" s="161" t="s">
        <v>160</v>
      </c>
      <c r="H66" s="162">
        <v>7</v>
      </c>
      <c r="I66" s="163" t="s">
        <v>161</v>
      </c>
      <c r="J66" s="158" t="s">
        <v>203</v>
      </c>
      <c r="K66" s="151" t="s">
        <v>162</v>
      </c>
      <c r="L66" s="158" t="s">
        <v>166</v>
      </c>
      <c r="M66" s="151">
        <v>2</v>
      </c>
      <c r="N66" s="151">
        <v>0</v>
      </c>
      <c r="O66" s="152">
        <v>2</v>
      </c>
      <c r="P66" s="152" t="s">
        <v>164</v>
      </c>
      <c r="Q66" s="152">
        <v>1</v>
      </c>
      <c r="R66" s="151">
        <v>1</v>
      </c>
      <c r="S66" s="151">
        <v>0</v>
      </c>
      <c r="T66" s="158" t="s">
        <v>72</v>
      </c>
    </row>
    <row r="67" spans="1:20" ht="12.75" customHeight="1">
      <c r="A67" s="153">
        <v>66</v>
      </c>
      <c r="B67" s="160">
        <v>14</v>
      </c>
      <c r="C67" s="160">
        <v>10</v>
      </c>
      <c r="D67" s="160" t="s">
        <v>17</v>
      </c>
      <c r="E67" s="160">
        <v>15</v>
      </c>
      <c r="F67" s="160" t="s">
        <v>18</v>
      </c>
      <c r="G67" s="161" t="s">
        <v>160</v>
      </c>
      <c r="H67" s="162">
        <v>1</v>
      </c>
      <c r="I67" s="163" t="s">
        <v>161</v>
      </c>
      <c r="J67" s="158" t="s">
        <v>172</v>
      </c>
      <c r="K67" s="151" t="s">
        <v>183</v>
      </c>
      <c r="L67" s="158" t="s">
        <v>73</v>
      </c>
      <c r="M67" s="151">
        <v>2</v>
      </c>
      <c r="N67" s="151">
        <v>3</v>
      </c>
      <c r="O67" s="152">
        <v>5</v>
      </c>
      <c r="P67" s="152" t="s">
        <v>164</v>
      </c>
      <c r="Q67" s="152">
        <v>0</v>
      </c>
      <c r="R67" s="151">
        <v>0</v>
      </c>
      <c r="S67" s="151">
        <v>0</v>
      </c>
      <c r="T67" s="158" t="s">
        <v>71</v>
      </c>
    </row>
    <row r="68" spans="1:20" ht="12.75" customHeight="1">
      <c r="A68" s="153">
        <v>67</v>
      </c>
      <c r="B68" s="160">
        <v>14</v>
      </c>
      <c r="C68" s="160">
        <v>10</v>
      </c>
      <c r="D68" s="160" t="s">
        <v>17</v>
      </c>
      <c r="E68" s="160">
        <v>28</v>
      </c>
      <c r="F68" s="160" t="s">
        <v>18</v>
      </c>
      <c r="G68" s="161" t="s">
        <v>160</v>
      </c>
      <c r="H68" s="162">
        <v>7</v>
      </c>
      <c r="I68" s="163" t="s">
        <v>161</v>
      </c>
      <c r="J68" s="158" t="s">
        <v>159</v>
      </c>
      <c r="K68" s="151" t="s">
        <v>169</v>
      </c>
      <c r="L68" s="158" t="s">
        <v>166</v>
      </c>
      <c r="M68" s="151">
        <v>1</v>
      </c>
      <c r="N68" s="151">
        <v>0</v>
      </c>
      <c r="O68" s="152">
        <v>1</v>
      </c>
      <c r="P68" s="152" t="s">
        <v>164</v>
      </c>
      <c r="Q68" s="152">
        <v>6</v>
      </c>
      <c r="R68" s="151">
        <v>3</v>
      </c>
      <c r="S68" s="151">
        <v>3</v>
      </c>
      <c r="T68" s="158" t="s">
        <v>168</v>
      </c>
    </row>
    <row r="69" spans="1:20" ht="12.75" customHeight="1">
      <c r="A69" s="153">
        <v>68</v>
      </c>
      <c r="B69" s="160">
        <v>16</v>
      </c>
      <c r="C69" s="160">
        <v>11</v>
      </c>
      <c r="D69" s="160" t="s">
        <v>17</v>
      </c>
      <c r="E69" s="160">
        <v>3</v>
      </c>
      <c r="F69" s="160" t="s">
        <v>18</v>
      </c>
      <c r="G69" s="161" t="s">
        <v>160</v>
      </c>
      <c r="H69" s="162">
        <v>6</v>
      </c>
      <c r="I69" s="163" t="s">
        <v>161</v>
      </c>
      <c r="J69" s="158" t="s">
        <v>97</v>
      </c>
      <c r="K69" s="151" t="s">
        <v>167</v>
      </c>
      <c r="L69" s="158" t="s">
        <v>168</v>
      </c>
      <c r="M69" s="151">
        <v>5</v>
      </c>
      <c r="N69" s="151">
        <v>5</v>
      </c>
      <c r="O69" s="152">
        <v>10</v>
      </c>
      <c r="P69" s="152" t="s">
        <v>164</v>
      </c>
      <c r="Q69" s="152">
        <v>0</v>
      </c>
      <c r="R69" s="151">
        <v>0</v>
      </c>
      <c r="S69" s="151">
        <v>0</v>
      </c>
      <c r="T69" s="158" t="s">
        <v>71</v>
      </c>
    </row>
    <row r="70" spans="1:20" ht="12.75" customHeight="1">
      <c r="A70" s="153">
        <v>69</v>
      </c>
      <c r="B70" s="160">
        <v>11</v>
      </c>
      <c r="C70" s="160">
        <v>11</v>
      </c>
      <c r="D70" s="160" t="s">
        <v>17</v>
      </c>
      <c r="E70" s="160">
        <v>4</v>
      </c>
      <c r="F70" s="160" t="s">
        <v>18</v>
      </c>
      <c r="G70" s="161" t="s">
        <v>160</v>
      </c>
      <c r="H70" s="162">
        <v>7</v>
      </c>
      <c r="I70" s="163" t="s">
        <v>161</v>
      </c>
      <c r="J70" s="158" t="s">
        <v>87</v>
      </c>
      <c r="K70" s="151" t="s">
        <v>224</v>
      </c>
      <c r="L70" s="158" t="s">
        <v>165</v>
      </c>
      <c r="M70" s="151">
        <v>1</v>
      </c>
      <c r="N70" s="151">
        <v>0</v>
      </c>
      <c r="O70" s="152">
        <v>1</v>
      </c>
      <c r="P70" s="152" t="s">
        <v>164</v>
      </c>
      <c r="Q70" s="152">
        <v>1</v>
      </c>
      <c r="R70" s="151">
        <v>1</v>
      </c>
      <c r="S70" s="151">
        <v>0</v>
      </c>
      <c r="T70" s="158" t="s">
        <v>73</v>
      </c>
    </row>
    <row r="71" spans="1:20" ht="12.75" customHeight="1">
      <c r="A71" s="153">
        <v>70</v>
      </c>
      <c r="B71" s="160">
        <v>13</v>
      </c>
      <c r="C71" s="160">
        <v>11</v>
      </c>
      <c r="D71" s="160" t="s">
        <v>17</v>
      </c>
      <c r="E71" s="160">
        <v>4</v>
      </c>
      <c r="F71" s="160" t="s">
        <v>18</v>
      </c>
      <c r="G71" s="161" t="s">
        <v>160</v>
      </c>
      <c r="H71" s="162">
        <v>7</v>
      </c>
      <c r="I71" s="163" t="s">
        <v>161</v>
      </c>
      <c r="J71" s="158" t="s">
        <v>110</v>
      </c>
      <c r="K71" s="151" t="s">
        <v>225</v>
      </c>
      <c r="L71" s="158" t="s">
        <v>74</v>
      </c>
      <c r="M71" s="151">
        <v>1</v>
      </c>
      <c r="N71" s="151">
        <v>0</v>
      </c>
      <c r="O71" s="152">
        <v>1</v>
      </c>
      <c r="P71" s="152" t="s">
        <v>164</v>
      </c>
      <c r="Q71" s="152">
        <v>6</v>
      </c>
      <c r="R71" s="151">
        <v>2</v>
      </c>
      <c r="S71" s="151">
        <v>4</v>
      </c>
      <c r="T71" s="158" t="s">
        <v>72</v>
      </c>
    </row>
    <row r="72" spans="1:20" ht="12.75" customHeight="1">
      <c r="A72" s="153">
        <v>71</v>
      </c>
      <c r="B72" s="160">
        <v>13</v>
      </c>
      <c r="C72" s="160">
        <v>11</v>
      </c>
      <c r="D72" s="160" t="s">
        <v>17</v>
      </c>
      <c r="E72" s="160">
        <v>4</v>
      </c>
      <c r="F72" s="160" t="s">
        <v>18</v>
      </c>
      <c r="G72" s="161" t="s">
        <v>160</v>
      </c>
      <c r="H72" s="162">
        <v>7</v>
      </c>
      <c r="I72" s="163" t="s">
        <v>161</v>
      </c>
      <c r="J72" s="158" t="s">
        <v>203</v>
      </c>
      <c r="K72" s="151" t="s">
        <v>226</v>
      </c>
      <c r="L72" s="158" t="s">
        <v>166</v>
      </c>
      <c r="M72" s="151">
        <v>1</v>
      </c>
      <c r="N72" s="151">
        <v>6</v>
      </c>
      <c r="O72" s="152">
        <v>7</v>
      </c>
      <c r="P72" s="152" t="s">
        <v>164</v>
      </c>
      <c r="Q72" s="152">
        <v>1</v>
      </c>
      <c r="R72" s="151">
        <v>0</v>
      </c>
      <c r="S72" s="151">
        <v>1</v>
      </c>
      <c r="T72" s="158" t="s">
        <v>71</v>
      </c>
    </row>
    <row r="73" spans="1:20" ht="12.75" customHeight="1">
      <c r="A73" s="160">
        <v>72</v>
      </c>
      <c r="B73" s="160">
        <v>16</v>
      </c>
      <c r="C73" s="160">
        <v>11</v>
      </c>
      <c r="D73" s="160" t="s">
        <v>17</v>
      </c>
      <c r="E73" s="160">
        <v>4</v>
      </c>
      <c r="F73" s="160" t="s">
        <v>18</v>
      </c>
      <c r="G73" s="161" t="s">
        <v>160</v>
      </c>
      <c r="H73" s="162">
        <v>7</v>
      </c>
      <c r="I73" s="163" t="s">
        <v>161</v>
      </c>
      <c r="J73" s="158" t="s">
        <v>91</v>
      </c>
      <c r="K73" s="151" t="s">
        <v>176</v>
      </c>
      <c r="L73" s="158" t="s">
        <v>170</v>
      </c>
      <c r="M73" s="151">
        <v>1</v>
      </c>
      <c r="N73" s="151">
        <v>1</v>
      </c>
      <c r="O73" s="152">
        <v>2</v>
      </c>
      <c r="P73" s="152" t="s">
        <v>164</v>
      </c>
      <c r="Q73" s="152">
        <v>7</v>
      </c>
      <c r="R73" s="151">
        <v>4</v>
      </c>
      <c r="S73" s="151">
        <v>3</v>
      </c>
      <c r="T73" s="158" t="s">
        <v>163</v>
      </c>
    </row>
    <row r="74" spans="1:20" ht="12.75" customHeight="1">
      <c r="A74" s="160">
        <v>73</v>
      </c>
      <c r="B74" s="160">
        <v>13</v>
      </c>
      <c r="C74" s="160">
        <v>11</v>
      </c>
      <c r="D74" s="160" t="s">
        <v>17</v>
      </c>
      <c r="E74" s="160">
        <v>5</v>
      </c>
      <c r="F74" s="160" t="s">
        <v>18</v>
      </c>
      <c r="G74" s="161" t="s">
        <v>160</v>
      </c>
      <c r="H74" s="162">
        <v>1</v>
      </c>
      <c r="I74" s="163" t="s">
        <v>161</v>
      </c>
      <c r="J74" s="158" t="s">
        <v>227</v>
      </c>
      <c r="K74" s="151" t="s">
        <v>173</v>
      </c>
      <c r="L74" s="158" t="s">
        <v>168</v>
      </c>
      <c r="M74" s="151">
        <v>4</v>
      </c>
      <c r="N74" s="151">
        <v>4</v>
      </c>
      <c r="O74" s="152">
        <v>8</v>
      </c>
      <c r="P74" s="152" t="s">
        <v>164</v>
      </c>
      <c r="Q74" s="152">
        <v>0</v>
      </c>
      <c r="R74" s="151">
        <v>0</v>
      </c>
      <c r="S74" s="151">
        <v>0</v>
      </c>
      <c r="T74" s="158" t="s">
        <v>165</v>
      </c>
    </row>
    <row r="75" spans="1:20" ht="12.75" customHeight="1">
      <c r="A75" s="160">
        <v>74</v>
      </c>
      <c r="B75" s="160">
        <v>10</v>
      </c>
      <c r="C75" s="160">
        <v>11</v>
      </c>
      <c r="D75" s="160" t="s">
        <v>17</v>
      </c>
      <c r="E75" s="160">
        <v>11</v>
      </c>
      <c r="F75" s="160" t="s">
        <v>18</v>
      </c>
      <c r="G75" s="161" t="s">
        <v>160</v>
      </c>
      <c r="H75" s="162">
        <v>7</v>
      </c>
      <c r="I75" s="163" t="s">
        <v>161</v>
      </c>
      <c r="J75" s="158" t="s">
        <v>91</v>
      </c>
      <c r="K75" s="151" t="s">
        <v>169</v>
      </c>
      <c r="L75" s="158" t="s">
        <v>170</v>
      </c>
      <c r="M75" s="151">
        <v>0</v>
      </c>
      <c r="N75" s="151">
        <v>1</v>
      </c>
      <c r="O75" s="152">
        <v>1</v>
      </c>
      <c r="P75" s="152" t="s">
        <v>164</v>
      </c>
      <c r="Q75" s="152">
        <v>2</v>
      </c>
      <c r="R75" s="151">
        <v>1</v>
      </c>
      <c r="S75" s="151">
        <v>1</v>
      </c>
      <c r="T75" s="158" t="s">
        <v>73</v>
      </c>
    </row>
    <row r="76" spans="1:20" ht="12.75" customHeight="1">
      <c r="A76" s="160">
        <v>75</v>
      </c>
      <c r="B76" s="160">
        <v>15</v>
      </c>
      <c r="C76" s="160">
        <v>11</v>
      </c>
      <c r="D76" s="160" t="s">
        <v>17</v>
      </c>
      <c r="E76" s="160">
        <v>11</v>
      </c>
      <c r="F76" s="160" t="s">
        <v>18</v>
      </c>
      <c r="G76" s="161" t="s">
        <v>160</v>
      </c>
      <c r="H76" s="162">
        <v>7</v>
      </c>
      <c r="I76" s="163" t="s">
        <v>161</v>
      </c>
      <c r="J76" s="158" t="s">
        <v>229</v>
      </c>
      <c r="L76" s="158" t="s">
        <v>166</v>
      </c>
      <c r="M76" s="151">
        <v>0</v>
      </c>
      <c r="N76" s="151">
        <v>0</v>
      </c>
      <c r="O76" s="152">
        <v>0</v>
      </c>
      <c r="P76" s="152" t="s">
        <v>164</v>
      </c>
      <c r="Q76" s="152">
        <v>0</v>
      </c>
      <c r="R76" s="151">
        <v>0</v>
      </c>
      <c r="S76" s="151">
        <v>0</v>
      </c>
      <c r="T76" s="158" t="s">
        <v>75</v>
      </c>
    </row>
    <row r="77" spans="1:20" ht="12.75" customHeight="1">
      <c r="A77" s="160">
        <v>76</v>
      </c>
      <c r="B77" s="160">
        <v>16</v>
      </c>
      <c r="C77" s="160">
        <v>11</v>
      </c>
      <c r="D77" s="160" t="s">
        <v>17</v>
      </c>
      <c r="E77" s="160">
        <v>12</v>
      </c>
      <c r="F77" s="160" t="s">
        <v>18</v>
      </c>
      <c r="G77" s="161" t="s">
        <v>160</v>
      </c>
      <c r="H77" s="162">
        <v>1</v>
      </c>
      <c r="I77" s="163" t="s">
        <v>161</v>
      </c>
      <c r="J77" s="158" t="s">
        <v>172</v>
      </c>
      <c r="K77" s="151" t="s">
        <v>162</v>
      </c>
      <c r="L77" s="158" t="s">
        <v>73</v>
      </c>
      <c r="M77" s="151">
        <v>0</v>
      </c>
      <c r="N77" s="151">
        <v>0</v>
      </c>
      <c r="O77" s="152">
        <v>0</v>
      </c>
      <c r="P77" s="152" t="s">
        <v>164</v>
      </c>
      <c r="Q77" s="152">
        <v>0</v>
      </c>
      <c r="R77" s="151">
        <v>0</v>
      </c>
      <c r="S77" s="151">
        <v>0</v>
      </c>
      <c r="T77" s="158" t="s">
        <v>75</v>
      </c>
    </row>
    <row r="78" spans="1:20" ht="12.75" customHeight="1">
      <c r="A78" s="160">
        <v>77</v>
      </c>
      <c r="B78" s="160">
        <v>10</v>
      </c>
      <c r="C78" s="160">
        <v>11</v>
      </c>
      <c r="D78" s="160" t="s">
        <v>17</v>
      </c>
      <c r="E78" s="160">
        <v>18</v>
      </c>
      <c r="F78" s="160" t="s">
        <v>18</v>
      </c>
      <c r="G78" s="161" t="s">
        <v>160</v>
      </c>
      <c r="H78" s="162">
        <v>7</v>
      </c>
      <c r="I78" s="163" t="s">
        <v>161</v>
      </c>
      <c r="J78" s="158" t="s">
        <v>207</v>
      </c>
      <c r="K78" s="151" t="s">
        <v>183</v>
      </c>
      <c r="L78" s="158" t="s">
        <v>74</v>
      </c>
      <c r="M78" s="151">
        <v>0</v>
      </c>
      <c r="N78" s="151">
        <v>0</v>
      </c>
      <c r="O78" s="152">
        <v>0</v>
      </c>
      <c r="P78" s="152" t="s">
        <v>164</v>
      </c>
      <c r="Q78" s="152">
        <v>2</v>
      </c>
      <c r="R78" s="151">
        <v>0</v>
      </c>
      <c r="S78" s="151">
        <v>2</v>
      </c>
      <c r="T78" s="158" t="s">
        <v>168</v>
      </c>
    </row>
    <row r="79" spans="1:20" ht="12.75" customHeight="1">
      <c r="A79" s="160">
        <v>78</v>
      </c>
      <c r="B79" s="160">
        <v>13</v>
      </c>
      <c r="C79" s="160">
        <v>11</v>
      </c>
      <c r="D79" s="160" t="s">
        <v>17</v>
      </c>
      <c r="E79" s="160">
        <v>19</v>
      </c>
      <c r="F79" s="160" t="s">
        <v>18</v>
      </c>
      <c r="G79" s="161" t="s">
        <v>160</v>
      </c>
      <c r="H79" s="162">
        <v>1</v>
      </c>
      <c r="I79" s="163" t="s">
        <v>161</v>
      </c>
      <c r="J79" s="158" t="s">
        <v>95</v>
      </c>
      <c r="K79" s="151" t="s">
        <v>226</v>
      </c>
      <c r="L79" s="158" t="s">
        <v>163</v>
      </c>
      <c r="M79" s="151">
        <v>0</v>
      </c>
      <c r="N79" s="151">
        <v>1</v>
      </c>
      <c r="O79" s="152">
        <v>1</v>
      </c>
      <c r="P79" s="152" t="s">
        <v>164</v>
      </c>
      <c r="Q79" s="152">
        <v>0</v>
      </c>
      <c r="R79" s="151">
        <v>0</v>
      </c>
      <c r="S79" s="151">
        <v>0</v>
      </c>
      <c r="T79" s="158" t="s">
        <v>73</v>
      </c>
    </row>
    <row r="80" spans="1:20" ht="12.75" customHeight="1">
      <c r="A80" s="160">
        <v>79</v>
      </c>
      <c r="B80" s="160">
        <v>14</v>
      </c>
      <c r="C80" s="160">
        <v>11</v>
      </c>
      <c r="D80" s="160" t="s">
        <v>17</v>
      </c>
      <c r="E80" s="160">
        <v>19</v>
      </c>
      <c r="F80" s="160" t="s">
        <v>18</v>
      </c>
      <c r="G80" s="161" t="s">
        <v>160</v>
      </c>
      <c r="H80" s="162">
        <v>1</v>
      </c>
      <c r="I80" s="163" t="s">
        <v>161</v>
      </c>
      <c r="J80" s="158" t="s">
        <v>228</v>
      </c>
      <c r="K80" s="151" t="s">
        <v>183</v>
      </c>
      <c r="L80" s="158" t="s">
        <v>170</v>
      </c>
      <c r="M80" s="151">
        <v>3</v>
      </c>
      <c r="N80" s="151">
        <v>0</v>
      </c>
      <c r="O80" s="152">
        <v>3</v>
      </c>
      <c r="P80" s="152" t="s">
        <v>164</v>
      </c>
      <c r="Q80" s="152">
        <v>3</v>
      </c>
      <c r="R80" s="151">
        <v>1</v>
      </c>
      <c r="S80" s="151">
        <v>2</v>
      </c>
      <c r="T80" s="158" t="s">
        <v>74</v>
      </c>
    </row>
    <row r="81" spans="1:20" ht="12.75" customHeight="1">
      <c r="A81" s="160">
        <v>80</v>
      </c>
      <c r="B81" s="160">
        <v>14</v>
      </c>
      <c r="C81" s="160">
        <v>11</v>
      </c>
      <c r="D81" s="160" t="s">
        <v>17</v>
      </c>
      <c r="E81" s="160">
        <v>19</v>
      </c>
      <c r="F81" s="160" t="s">
        <v>18</v>
      </c>
      <c r="G81" s="161" t="s">
        <v>160</v>
      </c>
      <c r="H81" s="162">
        <v>1</v>
      </c>
      <c r="I81" s="163" t="s">
        <v>161</v>
      </c>
      <c r="J81" s="158" t="s">
        <v>152</v>
      </c>
      <c r="K81" s="151" t="s">
        <v>167</v>
      </c>
      <c r="L81" s="158" t="s">
        <v>165</v>
      </c>
      <c r="M81" s="151">
        <v>1</v>
      </c>
      <c r="N81" s="151">
        <v>2</v>
      </c>
      <c r="O81" s="152">
        <v>3</v>
      </c>
      <c r="P81" s="152" t="s">
        <v>164</v>
      </c>
      <c r="Q81" s="152">
        <v>0</v>
      </c>
      <c r="R81" s="151">
        <v>0</v>
      </c>
      <c r="S81" s="151">
        <v>0</v>
      </c>
      <c r="T81" s="158" t="s">
        <v>75</v>
      </c>
    </row>
    <row r="82" spans="1:20" ht="12.75" customHeight="1">
      <c r="A82" s="160">
        <v>81</v>
      </c>
      <c r="B82" s="160">
        <v>18</v>
      </c>
      <c r="C82" s="160">
        <v>11</v>
      </c>
      <c r="D82" s="160" t="s">
        <v>17</v>
      </c>
      <c r="E82" s="160">
        <v>23</v>
      </c>
      <c r="F82" s="160" t="s">
        <v>18</v>
      </c>
      <c r="G82" s="161" t="s">
        <v>160</v>
      </c>
      <c r="H82" s="162">
        <v>5</v>
      </c>
      <c r="I82" s="163" t="s">
        <v>161</v>
      </c>
      <c r="J82" s="158" t="s">
        <v>100</v>
      </c>
      <c r="K82" s="151" t="s">
        <v>162</v>
      </c>
      <c r="L82" s="158" t="s">
        <v>71</v>
      </c>
      <c r="M82" s="151">
        <v>0</v>
      </c>
      <c r="N82" s="151">
        <v>0</v>
      </c>
      <c r="O82" s="152">
        <v>0</v>
      </c>
      <c r="P82" s="152" t="s">
        <v>164</v>
      </c>
      <c r="Q82" s="152">
        <v>8</v>
      </c>
      <c r="R82" s="151">
        <v>3</v>
      </c>
      <c r="S82" s="151">
        <v>5</v>
      </c>
      <c r="T82" s="158" t="s">
        <v>74</v>
      </c>
    </row>
    <row r="83" spans="1:20" ht="12.75" customHeight="1">
      <c r="A83" s="160">
        <v>82</v>
      </c>
      <c r="B83" s="160">
        <v>10</v>
      </c>
      <c r="C83" s="160">
        <v>11</v>
      </c>
      <c r="D83" s="160" t="s">
        <v>17</v>
      </c>
      <c r="E83" s="160">
        <v>25</v>
      </c>
      <c r="F83" s="160" t="s">
        <v>18</v>
      </c>
      <c r="G83" s="161" t="s">
        <v>160</v>
      </c>
      <c r="H83" s="162">
        <v>7</v>
      </c>
      <c r="I83" s="163" t="s">
        <v>161</v>
      </c>
      <c r="J83" s="158" t="s">
        <v>203</v>
      </c>
      <c r="K83" s="151" t="s">
        <v>223</v>
      </c>
      <c r="L83" s="158" t="s">
        <v>166</v>
      </c>
      <c r="M83" s="151">
        <v>0</v>
      </c>
      <c r="N83" s="151">
        <v>0</v>
      </c>
      <c r="O83" s="152">
        <v>0</v>
      </c>
      <c r="P83" s="152" t="s">
        <v>164</v>
      </c>
      <c r="Q83" s="152">
        <v>5</v>
      </c>
      <c r="R83" s="151">
        <v>4</v>
      </c>
      <c r="S83" s="151">
        <v>1</v>
      </c>
      <c r="T83" s="158" t="s">
        <v>165</v>
      </c>
    </row>
    <row r="84" spans="1:20" ht="12.75" customHeight="1">
      <c r="A84" s="160">
        <v>83</v>
      </c>
      <c r="B84" s="160">
        <v>18</v>
      </c>
      <c r="C84" s="160">
        <v>11</v>
      </c>
      <c r="D84" s="160" t="s">
        <v>17</v>
      </c>
      <c r="E84" s="160">
        <v>26</v>
      </c>
      <c r="F84" s="160" t="s">
        <v>18</v>
      </c>
      <c r="G84" s="161" t="s">
        <v>160</v>
      </c>
      <c r="H84" s="162">
        <v>1</v>
      </c>
      <c r="I84" s="163" t="s">
        <v>161</v>
      </c>
      <c r="J84" s="158" t="s">
        <v>197</v>
      </c>
      <c r="K84" s="151" t="s">
        <v>226</v>
      </c>
      <c r="L84" s="158" t="s">
        <v>165</v>
      </c>
      <c r="M84" s="151">
        <v>2</v>
      </c>
      <c r="N84" s="151">
        <v>3</v>
      </c>
      <c r="O84" s="152">
        <v>5</v>
      </c>
      <c r="P84" s="152" t="s">
        <v>164</v>
      </c>
      <c r="Q84" s="152">
        <v>2</v>
      </c>
      <c r="R84" s="151">
        <v>0</v>
      </c>
      <c r="S84" s="151">
        <v>2</v>
      </c>
      <c r="T84" s="158" t="s">
        <v>163</v>
      </c>
    </row>
    <row r="85" spans="1:20" ht="12.75" customHeight="1">
      <c r="A85" s="160">
        <v>84</v>
      </c>
      <c r="B85" s="160">
        <v>14</v>
      </c>
      <c r="C85" s="160">
        <v>12</v>
      </c>
      <c r="D85" s="160" t="s">
        <v>17</v>
      </c>
      <c r="E85" s="160">
        <v>2</v>
      </c>
      <c r="F85" s="160" t="s">
        <v>18</v>
      </c>
      <c r="G85" s="161" t="s">
        <v>160</v>
      </c>
      <c r="H85" s="162">
        <v>7</v>
      </c>
      <c r="I85" s="163" t="s">
        <v>161</v>
      </c>
      <c r="J85" s="158" t="s">
        <v>174</v>
      </c>
      <c r="K85" s="151" t="s">
        <v>176</v>
      </c>
      <c r="L85" s="158" t="s">
        <v>72</v>
      </c>
      <c r="M85" s="151">
        <v>4</v>
      </c>
      <c r="N85" s="151">
        <v>5</v>
      </c>
      <c r="O85" s="152">
        <v>9</v>
      </c>
      <c r="P85" s="152" t="s">
        <v>164</v>
      </c>
      <c r="Q85" s="152">
        <v>2</v>
      </c>
      <c r="R85" s="151">
        <v>0</v>
      </c>
      <c r="S85" s="151">
        <v>2</v>
      </c>
      <c r="T85" s="158" t="s">
        <v>163</v>
      </c>
    </row>
    <row r="86" spans="1:20" ht="12.75" customHeight="1">
      <c r="A86" s="160">
        <v>85</v>
      </c>
      <c r="B86" s="160">
        <v>15</v>
      </c>
      <c r="C86" s="160">
        <v>12</v>
      </c>
      <c r="D86" s="160" t="s">
        <v>17</v>
      </c>
      <c r="E86" s="160">
        <v>2</v>
      </c>
      <c r="F86" s="160" t="s">
        <v>18</v>
      </c>
      <c r="G86" s="161" t="s">
        <v>160</v>
      </c>
      <c r="H86" s="162">
        <v>7</v>
      </c>
      <c r="I86" s="163" t="s">
        <v>161</v>
      </c>
      <c r="J86" s="158" t="s">
        <v>172</v>
      </c>
      <c r="K86" s="151" t="s">
        <v>183</v>
      </c>
      <c r="L86" s="158" t="s">
        <v>73</v>
      </c>
      <c r="M86" s="151">
        <v>1</v>
      </c>
      <c r="N86" s="151">
        <v>0</v>
      </c>
      <c r="O86" s="152">
        <v>1</v>
      </c>
      <c r="P86" s="152" t="s">
        <v>164</v>
      </c>
      <c r="Q86" s="152">
        <v>1</v>
      </c>
      <c r="R86" s="151">
        <v>0</v>
      </c>
      <c r="S86" s="151">
        <v>1</v>
      </c>
      <c r="T86" s="158" t="s">
        <v>168</v>
      </c>
    </row>
    <row r="87" spans="1:20" ht="12.75" customHeight="1">
      <c r="A87" s="160">
        <v>86</v>
      </c>
      <c r="B87" s="160">
        <v>11</v>
      </c>
      <c r="C87" s="160">
        <v>12</v>
      </c>
      <c r="D87" s="160" t="s">
        <v>17</v>
      </c>
      <c r="E87" s="160">
        <v>9</v>
      </c>
      <c r="F87" s="160" t="s">
        <v>18</v>
      </c>
      <c r="G87" s="161" t="s">
        <v>160</v>
      </c>
      <c r="H87" s="162">
        <v>7</v>
      </c>
      <c r="I87" s="163" t="s">
        <v>161</v>
      </c>
      <c r="J87" s="158" t="s">
        <v>129</v>
      </c>
      <c r="K87" s="151" t="s">
        <v>173</v>
      </c>
      <c r="L87" s="158" t="s">
        <v>168</v>
      </c>
      <c r="O87" s="152" t="s">
        <v>186</v>
      </c>
      <c r="P87" s="152" t="s">
        <v>164</v>
      </c>
      <c r="Q87" s="152" t="s">
        <v>186</v>
      </c>
      <c r="T87" s="158" t="s">
        <v>72</v>
      </c>
    </row>
    <row r="88" spans="1:20" ht="12.75" customHeight="1">
      <c r="A88" s="160">
        <v>87</v>
      </c>
      <c r="B88" s="160">
        <v>12</v>
      </c>
      <c r="C88" s="160">
        <v>12</v>
      </c>
      <c r="D88" s="160" t="s">
        <v>17</v>
      </c>
      <c r="E88" s="160">
        <v>9</v>
      </c>
      <c r="F88" s="160" t="s">
        <v>18</v>
      </c>
      <c r="G88" s="161" t="s">
        <v>160</v>
      </c>
      <c r="H88" s="162">
        <v>7</v>
      </c>
      <c r="I88" s="163" t="s">
        <v>161</v>
      </c>
      <c r="J88" s="158" t="s">
        <v>207</v>
      </c>
      <c r="K88" s="151" t="s">
        <v>225</v>
      </c>
      <c r="L88" s="158" t="s">
        <v>74</v>
      </c>
      <c r="O88" s="152" t="s">
        <v>186</v>
      </c>
      <c r="P88" s="152" t="s">
        <v>164</v>
      </c>
      <c r="Q88" s="152" t="s">
        <v>186</v>
      </c>
      <c r="T88" s="158" t="s">
        <v>163</v>
      </c>
    </row>
    <row r="89" spans="1:20" ht="12.75" customHeight="1">
      <c r="A89" s="160">
        <v>88</v>
      </c>
      <c r="B89" s="160">
        <v>12</v>
      </c>
      <c r="C89" s="160">
        <v>12</v>
      </c>
      <c r="D89" s="160" t="s">
        <v>17</v>
      </c>
      <c r="E89" s="160">
        <v>10</v>
      </c>
      <c r="F89" s="160" t="s">
        <v>18</v>
      </c>
      <c r="G89" s="161" t="s">
        <v>160</v>
      </c>
      <c r="H89" s="162">
        <v>1</v>
      </c>
      <c r="I89" s="163" t="s">
        <v>161</v>
      </c>
      <c r="J89" s="158" t="s">
        <v>197</v>
      </c>
      <c r="K89" s="151" t="s">
        <v>173</v>
      </c>
      <c r="L89" s="158" t="s">
        <v>165</v>
      </c>
      <c r="O89" s="152" t="s">
        <v>186</v>
      </c>
      <c r="P89" s="152" t="s">
        <v>164</v>
      </c>
      <c r="Q89" s="152" t="s">
        <v>186</v>
      </c>
      <c r="T89" s="158" t="s">
        <v>71</v>
      </c>
    </row>
    <row r="90" spans="1:20" ht="12.75" customHeight="1">
      <c r="A90" s="160">
        <v>89</v>
      </c>
      <c r="B90" s="160">
        <v>16</v>
      </c>
      <c r="C90" s="160">
        <v>12</v>
      </c>
      <c r="D90" s="160" t="s">
        <v>17</v>
      </c>
      <c r="E90" s="160">
        <v>10</v>
      </c>
      <c r="F90" s="160" t="s">
        <v>18</v>
      </c>
      <c r="G90" s="161" t="s">
        <v>160</v>
      </c>
      <c r="H90" s="162">
        <v>1</v>
      </c>
      <c r="I90" s="163" t="s">
        <v>161</v>
      </c>
      <c r="J90" s="158" t="s">
        <v>221</v>
      </c>
      <c r="K90" s="151" t="s">
        <v>173</v>
      </c>
      <c r="L90" s="158" t="s">
        <v>74</v>
      </c>
      <c r="O90" s="152" t="s">
        <v>186</v>
      </c>
      <c r="P90" s="152" t="s">
        <v>164</v>
      </c>
      <c r="Q90" s="152" t="s">
        <v>186</v>
      </c>
      <c r="T90" s="158" t="s">
        <v>166</v>
      </c>
    </row>
    <row r="91" spans="1:20" ht="12.75" customHeight="1">
      <c r="A91" s="160">
        <v>90</v>
      </c>
      <c r="B91" s="160">
        <v>17</v>
      </c>
      <c r="C91" s="160">
        <v>12</v>
      </c>
      <c r="D91" s="160" t="s">
        <v>17</v>
      </c>
      <c r="E91" s="160">
        <v>10</v>
      </c>
      <c r="F91" s="160" t="s">
        <v>18</v>
      </c>
      <c r="G91" s="161" t="s">
        <v>160</v>
      </c>
      <c r="H91" s="162">
        <v>1</v>
      </c>
      <c r="I91" s="163" t="s">
        <v>161</v>
      </c>
      <c r="J91" s="158" t="s">
        <v>129</v>
      </c>
      <c r="K91" s="151" t="s">
        <v>225</v>
      </c>
      <c r="L91" s="158" t="s">
        <v>168</v>
      </c>
      <c r="O91" s="152" t="s">
        <v>186</v>
      </c>
      <c r="P91" s="152" t="s">
        <v>164</v>
      </c>
      <c r="Q91" s="152" t="s">
        <v>186</v>
      </c>
      <c r="T91" s="158" t="s">
        <v>163</v>
      </c>
    </row>
    <row r="92" spans="1:20" ht="12.75" customHeight="1">
      <c r="A92" s="158"/>
      <c r="B92" s="158"/>
      <c r="C92" s="158"/>
      <c r="D92" s="158"/>
      <c r="E92" s="158"/>
      <c r="F92" s="158"/>
      <c r="G92" s="158"/>
      <c r="H92" s="158"/>
      <c r="I92" s="158"/>
      <c r="K92" s="158"/>
      <c r="M92" s="158"/>
      <c r="N92" s="158"/>
      <c r="O92" s="158"/>
      <c r="P92" s="158"/>
      <c r="Q92" s="158"/>
      <c r="R92" s="158"/>
      <c r="S92" s="158"/>
    </row>
    <row r="93" spans="1:20" ht="12.75" customHeight="1">
      <c r="A93" s="158"/>
      <c r="B93" s="158"/>
      <c r="C93" s="158"/>
      <c r="D93" s="158"/>
      <c r="E93" s="158"/>
      <c r="F93" s="158"/>
      <c r="G93" s="158"/>
      <c r="H93" s="158"/>
      <c r="I93" s="158"/>
      <c r="K93" s="158"/>
      <c r="M93" s="158"/>
      <c r="N93" s="158"/>
      <c r="O93" s="158"/>
      <c r="P93" s="158"/>
      <c r="Q93" s="158"/>
      <c r="R93" s="158"/>
      <c r="S93" s="158"/>
    </row>
    <row r="94" spans="1:20" ht="12.75" customHeight="1">
      <c r="A94" s="158"/>
      <c r="B94" s="158"/>
      <c r="C94" s="158"/>
      <c r="D94" s="158"/>
      <c r="E94" s="158"/>
      <c r="F94" s="158"/>
      <c r="G94" s="158"/>
      <c r="H94" s="158"/>
      <c r="I94" s="158"/>
      <c r="K94" s="158"/>
      <c r="M94" s="158"/>
      <c r="N94" s="158"/>
      <c r="O94" s="158"/>
      <c r="P94" s="158"/>
      <c r="Q94" s="158"/>
      <c r="R94" s="158"/>
      <c r="S94" s="158"/>
    </row>
    <row r="95" spans="1:20" ht="12.75" customHeight="1">
      <c r="A95" s="158"/>
      <c r="B95" s="158"/>
      <c r="C95" s="158"/>
      <c r="D95" s="158"/>
      <c r="E95" s="158"/>
      <c r="F95" s="158"/>
      <c r="G95" s="158"/>
      <c r="H95" s="158"/>
      <c r="I95" s="158"/>
      <c r="K95" s="158"/>
      <c r="M95" s="158"/>
      <c r="N95" s="158"/>
      <c r="O95" s="158"/>
      <c r="P95" s="158"/>
      <c r="Q95" s="158"/>
      <c r="R95" s="158"/>
      <c r="S95" s="158"/>
    </row>
    <row r="96" spans="1:20" ht="12.75" customHeight="1">
      <c r="A96" s="158"/>
      <c r="B96" s="158"/>
      <c r="C96" s="158"/>
      <c r="D96" s="158"/>
      <c r="E96" s="158"/>
      <c r="F96" s="158"/>
      <c r="G96" s="158"/>
      <c r="H96" s="158"/>
      <c r="I96" s="158"/>
      <c r="K96" s="158"/>
      <c r="M96" s="158"/>
      <c r="N96" s="158"/>
      <c r="O96" s="158"/>
      <c r="P96" s="158"/>
      <c r="Q96" s="158"/>
      <c r="R96" s="158"/>
      <c r="S96" s="158"/>
    </row>
    <row r="97" spans="1:19" ht="12.75" customHeight="1">
      <c r="A97" s="158"/>
      <c r="B97" s="158"/>
      <c r="C97" s="158"/>
      <c r="D97" s="158"/>
      <c r="E97" s="158"/>
      <c r="F97" s="158"/>
      <c r="G97" s="158"/>
      <c r="H97" s="158"/>
      <c r="I97" s="158"/>
      <c r="K97" s="158"/>
      <c r="M97" s="158"/>
      <c r="N97" s="158"/>
      <c r="O97" s="158"/>
      <c r="P97" s="158"/>
      <c r="Q97" s="158"/>
      <c r="R97" s="158"/>
      <c r="S97" s="158"/>
    </row>
    <row r="98" spans="1:19" ht="12.75" customHeight="1">
      <c r="A98" s="158"/>
      <c r="B98" s="158"/>
      <c r="C98" s="158"/>
      <c r="D98" s="158"/>
      <c r="E98" s="158"/>
      <c r="F98" s="158"/>
      <c r="G98" s="158"/>
      <c r="H98" s="158"/>
      <c r="I98" s="158"/>
      <c r="K98" s="158"/>
      <c r="M98" s="158"/>
      <c r="N98" s="158"/>
      <c r="O98" s="158"/>
      <c r="P98" s="158"/>
      <c r="Q98" s="158"/>
      <c r="R98" s="158"/>
      <c r="S98" s="158"/>
    </row>
    <row r="99" spans="1:19" ht="12.75" customHeight="1">
      <c r="A99" s="158"/>
      <c r="B99" s="158"/>
      <c r="C99" s="158"/>
      <c r="D99" s="158"/>
      <c r="E99" s="158"/>
      <c r="F99" s="158"/>
      <c r="G99" s="158"/>
      <c r="H99" s="158"/>
      <c r="I99" s="158"/>
      <c r="K99" s="158"/>
      <c r="M99" s="158"/>
      <c r="N99" s="158"/>
      <c r="O99" s="158"/>
      <c r="P99" s="158"/>
      <c r="Q99" s="158"/>
      <c r="R99" s="158"/>
      <c r="S99" s="158"/>
    </row>
    <row r="100" spans="1:19" ht="12.75" customHeight="1">
      <c r="A100" s="158"/>
      <c r="B100" s="158"/>
      <c r="C100" s="158"/>
      <c r="D100" s="158"/>
      <c r="E100" s="158"/>
      <c r="F100" s="158"/>
      <c r="G100" s="158"/>
      <c r="H100" s="158"/>
      <c r="I100" s="158"/>
      <c r="K100" s="158"/>
      <c r="M100" s="158"/>
      <c r="N100" s="158"/>
      <c r="O100" s="158"/>
      <c r="P100" s="158"/>
      <c r="Q100" s="158"/>
      <c r="R100" s="158"/>
      <c r="S100" s="158"/>
    </row>
    <row r="101" spans="1:19" ht="12.75" customHeight="1">
      <c r="A101" s="158"/>
      <c r="B101" s="158"/>
      <c r="C101" s="158"/>
      <c r="D101" s="158"/>
      <c r="E101" s="158"/>
      <c r="F101" s="158"/>
      <c r="G101" s="158"/>
      <c r="H101" s="158"/>
      <c r="I101" s="158"/>
      <c r="K101" s="158"/>
      <c r="M101" s="158"/>
      <c r="N101" s="158"/>
      <c r="O101" s="158"/>
      <c r="P101" s="158"/>
      <c r="Q101" s="158"/>
      <c r="R101" s="158"/>
      <c r="S101" s="158"/>
    </row>
    <row r="102" spans="1:19" ht="12.75" customHeight="1">
      <c r="A102" s="158"/>
      <c r="B102" s="158"/>
      <c r="C102" s="158"/>
      <c r="D102" s="158"/>
      <c r="E102" s="158"/>
      <c r="F102" s="158"/>
      <c r="G102" s="158"/>
      <c r="H102" s="158"/>
      <c r="I102" s="158"/>
      <c r="K102" s="158"/>
      <c r="M102" s="158"/>
      <c r="N102" s="158"/>
      <c r="O102" s="158"/>
      <c r="P102" s="158"/>
      <c r="Q102" s="158"/>
      <c r="R102" s="158"/>
      <c r="S102" s="158"/>
    </row>
    <row r="103" spans="1:19" ht="12.75" customHeight="1">
      <c r="A103" s="158"/>
      <c r="B103" s="158"/>
      <c r="C103" s="158"/>
      <c r="D103" s="158"/>
      <c r="E103" s="158"/>
      <c r="F103" s="158"/>
      <c r="G103" s="158"/>
      <c r="H103" s="158"/>
      <c r="I103" s="158"/>
      <c r="K103" s="158"/>
      <c r="M103" s="158"/>
      <c r="N103" s="158"/>
      <c r="O103" s="158"/>
      <c r="P103" s="158"/>
      <c r="Q103" s="158"/>
      <c r="R103" s="158"/>
      <c r="S103" s="158"/>
    </row>
    <row r="104" spans="1:19" ht="12.75" customHeight="1">
      <c r="A104" s="158"/>
      <c r="B104" s="158"/>
      <c r="C104" s="158"/>
      <c r="D104" s="158"/>
      <c r="E104" s="158"/>
      <c r="F104" s="158"/>
      <c r="G104" s="158"/>
      <c r="H104" s="158"/>
      <c r="I104" s="158"/>
      <c r="K104" s="158"/>
      <c r="M104" s="158"/>
      <c r="N104" s="158"/>
      <c r="O104" s="158"/>
      <c r="P104" s="158"/>
      <c r="Q104" s="158"/>
      <c r="R104" s="158"/>
      <c r="S104" s="158"/>
    </row>
    <row r="105" spans="1:19" ht="12.75" customHeight="1">
      <c r="A105" s="158"/>
      <c r="B105" s="158"/>
      <c r="C105" s="158"/>
      <c r="D105" s="158"/>
      <c r="E105" s="158"/>
      <c r="F105" s="158"/>
      <c r="G105" s="158"/>
      <c r="H105" s="158"/>
      <c r="I105" s="158"/>
      <c r="K105" s="158"/>
      <c r="M105" s="158"/>
      <c r="N105" s="158"/>
      <c r="O105" s="158"/>
      <c r="P105" s="158"/>
      <c r="Q105" s="158"/>
      <c r="R105" s="158"/>
      <c r="S105" s="158"/>
    </row>
    <row r="106" spans="1:19" ht="12.75" customHeight="1">
      <c r="A106" s="158"/>
      <c r="B106" s="158"/>
      <c r="C106" s="158"/>
      <c r="D106" s="158"/>
      <c r="E106" s="158"/>
      <c r="F106" s="158"/>
      <c r="G106" s="158"/>
      <c r="H106" s="158"/>
      <c r="I106" s="158"/>
      <c r="K106" s="158"/>
      <c r="M106" s="158"/>
      <c r="N106" s="158"/>
      <c r="O106" s="158"/>
      <c r="P106" s="158"/>
      <c r="Q106" s="158"/>
      <c r="R106" s="158"/>
      <c r="S106" s="158"/>
    </row>
    <row r="107" spans="1:19" ht="12.75" customHeight="1">
      <c r="A107" s="158"/>
      <c r="B107" s="158"/>
      <c r="C107" s="158"/>
      <c r="D107" s="158"/>
      <c r="E107" s="158"/>
      <c r="F107" s="158"/>
      <c r="G107" s="158"/>
      <c r="H107" s="158"/>
      <c r="I107" s="158"/>
      <c r="K107" s="158"/>
      <c r="M107" s="158"/>
      <c r="N107" s="158"/>
      <c r="O107" s="158"/>
      <c r="P107" s="158"/>
      <c r="Q107" s="158"/>
      <c r="R107" s="158"/>
      <c r="S107" s="158"/>
    </row>
    <row r="108" spans="1:19" ht="12.75" customHeight="1">
      <c r="A108" s="158"/>
      <c r="B108" s="158"/>
      <c r="C108" s="158"/>
      <c r="D108" s="158"/>
      <c r="E108" s="158"/>
      <c r="F108" s="158"/>
      <c r="G108" s="158"/>
      <c r="H108" s="158"/>
      <c r="I108" s="158"/>
      <c r="K108" s="158"/>
      <c r="M108" s="158"/>
      <c r="N108" s="158"/>
      <c r="O108" s="158"/>
      <c r="P108" s="158"/>
      <c r="Q108" s="158"/>
      <c r="R108" s="158"/>
      <c r="S108" s="158"/>
    </row>
    <row r="109" spans="1:19" ht="12.75" customHeight="1">
      <c r="A109" s="158"/>
      <c r="B109" s="158"/>
      <c r="C109" s="158"/>
      <c r="D109" s="158"/>
      <c r="E109" s="158"/>
      <c r="F109" s="158"/>
      <c r="G109" s="158"/>
      <c r="H109" s="158"/>
      <c r="I109" s="158"/>
      <c r="K109" s="158"/>
      <c r="M109" s="158"/>
      <c r="N109" s="158"/>
      <c r="O109" s="158"/>
      <c r="P109" s="158"/>
      <c r="Q109" s="158"/>
      <c r="R109" s="158"/>
      <c r="S109" s="158"/>
    </row>
    <row r="110" spans="1:19" ht="12.75" customHeight="1">
      <c r="A110" s="158"/>
      <c r="B110" s="158"/>
      <c r="C110" s="158"/>
      <c r="D110" s="158"/>
      <c r="E110" s="158"/>
      <c r="F110" s="158"/>
      <c r="G110" s="158"/>
      <c r="H110" s="158"/>
      <c r="I110" s="158"/>
      <c r="K110" s="158"/>
      <c r="M110" s="158"/>
      <c r="N110" s="158"/>
      <c r="O110" s="158"/>
      <c r="P110" s="158"/>
      <c r="Q110" s="158"/>
      <c r="R110" s="158"/>
      <c r="S110" s="158"/>
    </row>
    <row r="111" spans="1:19" ht="12.75" customHeight="1">
      <c r="A111" s="158"/>
      <c r="B111" s="158"/>
      <c r="C111" s="158"/>
      <c r="D111" s="158"/>
      <c r="E111" s="158"/>
      <c r="F111" s="158"/>
      <c r="G111" s="158"/>
      <c r="H111" s="158"/>
      <c r="I111" s="158"/>
      <c r="K111" s="158"/>
      <c r="M111" s="158"/>
      <c r="N111" s="158"/>
      <c r="O111" s="158"/>
      <c r="P111" s="158"/>
      <c r="Q111" s="158"/>
      <c r="R111" s="158"/>
      <c r="S111" s="158"/>
    </row>
    <row r="112" spans="1:19" ht="12.75" customHeight="1">
      <c r="A112" s="158"/>
      <c r="B112" s="158"/>
      <c r="C112" s="158"/>
      <c r="D112" s="158"/>
      <c r="E112" s="158"/>
      <c r="F112" s="158"/>
      <c r="G112" s="158"/>
      <c r="H112" s="158"/>
      <c r="I112" s="158"/>
      <c r="K112" s="158"/>
      <c r="M112" s="158"/>
      <c r="N112" s="158"/>
      <c r="O112" s="158"/>
      <c r="P112" s="158"/>
      <c r="Q112" s="158"/>
      <c r="R112" s="158"/>
      <c r="S112" s="158"/>
    </row>
    <row r="113" spans="1:19" ht="12.75" customHeight="1">
      <c r="A113" s="158"/>
      <c r="B113" s="158"/>
      <c r="C113" s="158"/>
      <c r="D113" s="158"/>
      <c r="E113" s="158"/>
      <c r="F113" s="158"/>
      <c r="G113" s="158"/>
      <c r="H113" s="158"/>
      <c r="I113" s="158"/>
      <c r="K113" s="158"/>
      <c r="M113" s="158"/>
      <c r="N113" s="158"/>
      <c r="O113" s="158"/>
      <c r="P113" s="158"/>
      <c r="Q113" s="158"/>
      <c r="R113" s="158"/>
      <c r="S113" s="158"/>
    </row>
    <row r="114" spans="1:19" ht="12.75" customHeight="1">
      <c r="A114" s="158"/>
      <c r="B114" s="158"/>
      <c r="C114" s="158"/>
      <c r="D114" s="158"/>
      <c r="E114" s="158"/>
      <c r="F114" s="158"/>
      <c r="G114" s="158"/>
      <c r="H114" s="158"/>
      <c r="I114" s="158"/>
      <c r="K114" s="158"/>
      <c r="M114" s="158"/>
      <c r="N114" s="158"/>
      <c r="O114" s="158"/>
      <c r="P114" s="158"/>
      <c r="Q114" s="158"/>
      <c r="R114" s="158"/>
      <c r="S114" s="158"/>
    </row>
    <row r="115" spans="1:19" ht="12.75" customHeight="1">
      <c r="A115" s="158"/>
      <c r="B115" s="158"/>
      <c r="C115" s="158"/>
      <c r="D115" s="158"/>
      <c r="E115" s="158"/>
      <c r="F115" s="158"/>
      <c r="G115" s="158"/>
      <c r="H115" s="158"/>
      <c r="I115" s="158"/>
      <c r="K115" s="158"/>
      <c r="M115" s="158"/>
      <c r="N115" s="158"/>
      <c r="O115" s="158"/>
      <c r="P115" s="158"/>
      <c r="Q115" s="158"/>
      <c r="R115" s="158"/>
      <c r="S115" s="158"/>
    </row>
    <row r="116" spans="1:19" ht="12.75" customHeight="1">
      <c r="A116" s="158"/>
      <c r="B116" s="158"/>
      <c r="C116" s="158"/>
      <c r="D116" s="158"/>
      <c r="E116" s="158"/>
      <c r="F116" s="158"/>
      <c r="G116" s="158"/>
      <c r="H116" s="158"/>
      <c r="I116" s="158"/>
      <c r="K116" s="158"/>
      <c r="M116" s="158"/>
      <c r="N116" s="158"/>
      <c r="O116" s="158"/>
      <c r="P116" s="158"/>
      <c r="Q116" s="158"/>
      <c r="R116" s="158"/>
      <c r="S116" s="158"/>
    </row>
    <row r="117" spans="1:19" ht="12.75" customHeight="1">
      <c r="A117" s="158"/>
      <c r="B117" s="158"/>
      <c r="C117" s="158"/>
      <c r="D117" s="158"/>
      <c r="E117" s="158"/>
      <c r="F117" s="158"/>
      <c r="G117" s="158"/>
      <c r="H117" s="158"/>
      <c r="I117" s="158"/>
      <c r="K117" s="158"/>
      <c r="M117" s="158"/>
      <c r="N117" s="158"/>
      <c r="O117" s="158"/>
      <c r="P117" s="158"/>
      <c r="Q117" s="158"/>
      <c r="R117" s="158"/>
      <c r="S117" s="158"/>
    </row>
  </sheetData>
  <mergeCells count="1">
    <mergeCell ref="C1:I1"/>
  </mergeCells>
  <phoneticPr fontId="9"/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日程表</vt:lpstr>
      <vt:lpstr>Sheet1</vt:lpstr>
      <vt:lpstr>星取表</vt:lpstr>
      <vt:lpstr>Sheet2</vt:lpstr>
      <vt:lpstr>星取表!Print_Area</vt:lpstr>
      <vt:lpstr>日程表!Print_Area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Risa</dc:creator>
  <cp:lastModifiedBy>user01</cp:lastModifiedBy>
  <cp:lastPrinted>2017-12-05T01:38:36Z</cp:lastPrinted>
  <dcterms:created xsi:type="dcterms:W3CDTF">2011-02-20T09:27:12Z</dcterms:created>
  <dcterms:modified xsi:type="dcterms:W3CDTF">2017-12-25T05:46:07Z</dcterms:modified>
</cp:coreProperties>
</file>