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70" activeTab="0"/>
  </bookViews>
  <sheets>
    <sheet name="星取表 " sheetId="1" r:id="rId1"/>
  </sheets>
  <definedNames>
    <definedName name="_xlnm.Print_Area" localSheetId="0">'星取表 '!$A$1:$AN$49</definedName>
  </definedNames>
  <calcPr fullCalcOnLoad="1"/>
</workbook>
</file>

<file path=xl/sharedStrings.xml><?xml version="1.0" encoding="utf-8"?>
<sst xmlns="http://schemas.openxmlformats.org/spreadsheetml/2006/main" count="221" uniqueCount="23">
  <si>
    <t>香川西</t>
  </si>
  <si>
    <t>松山工業</t>
  </si>
  <si>
    <t>愛媛FC</t>
  </si>
  <si>
    <t>明徳義塾</t>
  </si>
  <si>
    <t>ヴォルティス</t>
  </si>
  <si>
    <t>徳島市立</t>
  </si>
  <si>
    <t>高松商業</t>
  </si>
  <si>
    <t>-</t>
  </si>
  <si>
    <t>順位</t>
  </si>
  <si>
    <t>得失</t>
  </si>
  <si>
    <t>失点</t>
  </si>
  <si>
    <t>得点</t>
  </si>
  <si>
    <t>勝点</t>
  </si>
  <si>
    <t>分</t>
  </si>
  <si>
    <t>負</t>
  </si>
  <si>
    <t>勝</t>
  </si>
  <si>
    <t>チーム名</t>
  </si>
  <si>
    <t>高知西</t>
  </si>
  <si>
    <t>高円宮杯U-18サッカーリーグ2017プリンスリーグ四国：星取表　</t>
  </si>
  <si>
    <t>【第1節:4/8　～　第9節：7/17  】</t>
  </si>
  <si>
    <t>【第10節:8/26   　～　第18節：12/9  】</t>
  </si>
  <si>
    <t>徳島北</t>
  </si>
  <si>
    <t>大手前高松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</si>
</sst>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  <numFmt numFmtId="177" formatCode="0_ ;[Red]\-0\ "/>
    <numFmt numFmtId="178" formatCode="0_ "/>
    <numFmt numFmtId="179" formatCode="m&quot;月&quot;d&quot;日&quot;;@"/>
    <numFmt numFmtId="180" formatCode="m&quot;月&quot;d&quot;日&quot;\(aaa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26"/>
      <name val="ＭＳ Ｐゴシック"/>
      <family val="3"/>
    </font>
    <font>
      <sz val="10"/>
      <name val="ＭＳ Ｐゴシック"/>
      <family val="3"/>
    </font>
    <font>
      <b/>
      <sz val="16"/>
      <color indexed="10"/>
      <name val="ＭＳ Ｐゴシック"/>
      <family val="3"/>
    </font>
    <font>
      <b/>
      <sz val="4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medium"/>
      <top style="thin"/>
      <bottom/>
    </border>
    <border>
      <left/>
      <right style="medium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0" xfId="61" applyFill="1">
      <alignment vertical="center"/>
      <protection/>
    </xf>
    <xf numFmtId="0" fontId="4" fillId="33" borderId="10" xfId="61" applyFont="1" applyFill="1" applyBorder="1" applyAlignment="1">
      <alignment horizontal="left" vertical="center" wrapText="1"/>
      <protection/>
    </xf>
    <xf numFmtId="0" fontId="0" fillId="33" borderId="11" xfId="61" applyFont="1" applyFill="1" applyBorder="1" applyAlignment="1">
      <alignment horizontal="center" vertical="center" wrapText="1"/>
      <protection/>
    </xf>
    <xf numFmtId="0" fontId="4" fillId="33" borderId="12" xfId="61" applyFont="1" applyFill="1" applyBorder="1" applyAlignment="1">
      <alignment horizontal="right" vertical="center" wrapText="1"/>
      <protection/>
    </xf>
    <xf numFmtId="178" fontId="4" fillId="34" borderId="13" xfId="61" applyNumberFormat="1" applyFont="1" applyFill="1" applyBorder="1" applyAlignment="1">
      <alignment horizontal="left" vertical="center" wrapText="1"/>
      <protection/>
    </xf>
    <xf numFmtId="0" fontId="0" fillId="34" borderId="11" xfId="61" applyFont="1" applyFill="1" applyBorder="1" applyAlignment="1">
      <alignment horizontal="center" vertical="center" wrapText="1"/>
      <protection/>
    </xf>
    <xf numFmtId="178" fontId="4" fillId="34" borderId="12" xfId="61" applyNumberFormat="1" applyFont="1" applyFill="1" applyBorder="1" applyAlignment="1">
      <alignment horizontal="right" vertical="center" wrapText="1"/>
      <protection/>
    </xf>
    <xf numFmtId="178" fontId="4" fillId="34" borderId="14" xfId="61" applyNumberFormat="1" applyFont="1" applyFill="1" applyBorder="1" applyAlignment="1">
      <alignment horizontal="left" vertical="center" wrapText="1"/>
      <protection/>
    </xf>
    <xf numFmtId="0" fontId="0" fillId="34" borderId="15" xfId="61" applyFont="1" applyFill="1" applyBorder="1" applyAlignment="1">
      <alignment horizontal="center" vertical="center" wrapText="1"/>
      <protection/>
    </xf>
    <xf numFmtId="178" fontId="4" fillId="34" borderId="16" xfId="61" applyNumberFormat="1" applyFont="1" applyFill="1" applyBorder="1" applyAlignment="1">
      <alignment horizontal="right" vertical="center" wrapText="1"/>
      <protection/>
    </xf>
    <xf numFmtId="0" fontId="4" fillId="33" borderId="14" xfId="61" applyFont="1" applyFill="1" applyBorder="1" applyAlignment="1">
      <alignment horizontal="left" vertical="center" wrapText="1"/>
      <protection/>
    </xf>
    <xf numFmtId="0" fontId="0" fillId="33" borderId="15" xfId="61" applyFont="1" applyFill="1" applyBorder="1" applyAlignment="1">
      <alignment horizontal="center" vertical="center" wrapText="1"/>
      <protection/>
    </xf>
    <xf numFmtId="0" fontId="4" fillId="33" borderId="16" xfId="61" applyFont="1" applyFill="1" applyBorder="1" applyAlignment="1">
      <alignment horizontal="right" vertical="center" wrapText="1"/>
      <protection/>
    </xf>
    <xf numFmtId="0" fontId="4" fillId="34" borderId="14" xfId="61" applyFont="1" applyFill="1" applyBorder="1" applyAlignment="1">
      <alignment horizontal="left" vertical="center" wrapText="1"/>
      <protection/>
    </xf>
    <xf numFmtId="0" fontId="4" fillId="34" borderId="16" xfId="61" applyFont="1" applyFill="1" applyBorder="1" applyAlignment="1">
      <alignment horizontal="right" vertical="center" wrapText="1"/>
      <protection/>
    </xf>
    <xf numFmtId="178" fontId="4" fillId="33" borderId="14" xfId="61" applyNumberFormat="1" applyFont="1" applyFill="1" applyBorder="1" applyAlignment="1">
      <alignment horizontal="left" vertical="center" wrapText="1"/>
      <protection/>
    </xf>
    <xf numFmtId="178" fontId="4" fillId="33" borderId="16" xfId="61" applyNumberFormat="1" applyFont="1" applyFill="1" applyBorder="1" applyAlignment="1">
      <alignment horizontal="right" vertical="center" wrapText="1"/>
      <protection/>
    </xf>
    <xf numFmtId="0" fontId="0" fillId="0" borderId="0" xfId="61" applyFill="1" applyBorder="1">
      <alignment vertical="center"/>
      <protection/>
    </xf>
    <xf numFmtId="0" fontId="4" fillId="35" borderId="17" xfId="61" applyFont="1" applyFill="1" applyBorder="1" applyAlignment="1">
      <alignment horizontal="center" vertical="center" wrapText="1"/>
      <protection/>
    </xf>
    <xf numFmtId="0" fontId="4" fillId="35" borderId="18" xfId="61" applyFont="1" applyFill="1" applyBorder="1" applyAlignment="1">
      <alignment horizontal="center" vertical="center" wrapText="1"/>
      <protection/>
    </xf>
    <xf numFmtId="0" fontId="4" fillId="35" borderId="19" xfId="61" applyFont="1" applyFill="1" applyBorder="1" applyAlignment="1">
      <alignment horizontal="center" vertical="center" wrapText="1"/>
      <protection/>
    </xf>
    <xf numFmtId="0" fontId="4" fillId="35" borderId="20" xfId="61" applyFont="1" applyFill="1" applyBorder="1" applyAlignment="1">
      <alignment horizontal="center" vertical="center" wrapText="1"/>
      <protection/>
    </xf>
    <xf numFmtId="0" fontId="4" fillId="35" borderId="21" xfId="61" applyFont="1" applyFill="1" applyBorder="1" applyAlignment="1">
      <alignment horizontal="center" vertical="center" wrapText="1"/>
      <protection/>
    </xf>
    <xf numFmtId="0" fontId="6" fillId="36" borderId="22" xfId="62" applyFont="1" applyFill="1" applyBorder="1" applyAlignment="1">
      <alignment horizontal="center" vertical="center" wrapText="1"/>
      <protection/>
    </xf>
    <xf numFmtId="0" fontId="4" fillId="0" borderId="21" xfId="61" applyFont="1" applyFill="1" applyBorder="1" applyAlignment="1">
      <alignment horizontal="center" vertical="center" wrapText="1"/>
      <protection/>
    </xf>
    <xf numFmtId="0" fontId="0" fillId="0" borderId="0" xfId="61" applyFill="1" applyAlignment="1">
      <alignment horizontal="center" vertical="center" wrapText="1"/>
      <protection/>
    </xf>
    <xf numFmtId="0" fontId="0" fillId="0" borderId="0" xfId="6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left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0" fontId="0" fillId="0" borderId="0" xfId="6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0" fillId="33" borderId="14" xfId="61" applyFont="1" applyFill="1" applyBorder="1" applyAlignment="1">
      <alignment horizontal="left" vertical="center" wrapText="1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0" xfId="61" applyFont="1" applyFill="1">
      <alignment vertical="center"/>
      <protection/>
    </xf>
    <xf numFmtId="178" fontId="0" fillId="0" borderId="0" xfId="61" applyNumberFormat="1" applyFill="1" applyAlignment="1">
      <alignment horizontal="center" vertical="center" shrinkToFit="1"/>
      <protection/>
    </xf>
    <xf numFmtId="0" fontId="0" fillId="0" borderId="0" xfId="61" applyFont="1" applyFill="1" applyBorder="1">
      <alignment vertical="center"/>
      <protection/>
    </xf>
    <xf numFmtId="178" fontId="4" fillId="37" borderId="16" xfId="61" applyNumberFormat="1" applyFont="1" applyFill="1" applyBorder="1" applyAlignment="1">
      <alignment horizontal="right" vertical="center" wrapText="1"/>
      <protection/>
    </xf>
    <xf numFmtId="0" fontId="0" fillId="37" borderId="15" xfId="61" applyFont="1" applyFill="1" applyBorder="1" applyAlignment="1">
      <alignment horizontal="center" vertical="center" wrapText="1"/>
      <protection/>
    </xf>
    <xf numFmtId="178" fontId="4" fillId="37" borderId="14" xfId="61" applyNumberFormat="1" applyFont="1" applyFill="1" applyBorder="1" applyAlignment="1">
      <alignment horizontal="left" vertical="center" wrapText="1"/>
      <protection/>
    </xf>
    <xf numFmtId="178" fontId="4" fillId="34" borderId="16" xfId="61" applyNumberFormat="1" applyFont="1" applyFill="1" applyBorder="1" applyAlignment="1">
      <alignment horizontal="right" vertical="center" shrinkToFit="1"/>
      <protection/>
    </xf>
    <xf numFmtId="178" fontId="4" fillId="34" borderId="14" xfId="61" applyNumberFormat="1" applyFont="1" applyFill="1" applyBorder="1" applyAlignment="1">
      <alignment horizontal="left" vertical="center" shrinkToFit="1"/>
      <protection/>
    </xf>
    <xf numFmtId="0" fontId="4" fillId="35" borderId="23" xfId="61" applyFont="1" applyFill="1" applyBorder="1" applyAlignment="1">
      <alignment horizontal="center" vertical="center" wrapText="1"/>
      <protection/>
    </xf>
    <xf numFmtId="178" fontId="4" fillId="34" borderId="15" xfId="61" applyNumberFormat="1" applyFont="1" applyFill="1" applyBorder="1" applyAlignment="1">
      <alignment horizontal="left" vertical="center" wrapText="1"/>
      <protection/>
    </xf>
    <xf numFmtId="178" fontId="4" fillId="34" borderId="15" xfId="61" applyNumberFormat="1" applyFont="1" applyFill="1" applyBorder="1" applyAlignment="1">
      <alignment horizontal="right" vertical="center" wrapText="1"/>
      <protection/>
    </xf>
    <xf numFmtId="178" fontId="4" fillId="34" borderId="24" xfId="61" applyNumberFormat="1" applyFont="1" applyFill="1" applyBorder="1" applyAlignment="1">
      <alignment horizontal="right" vertical="center" wrapText="1"/>
      <protection/>
    </xf>
    <xf numFmtId="0" fontId="0" fillId="34" borderId="0" xfId="61" applyFont="1" applyFill="1" applyBorder="1" applyAlignment="1">
      <alignment horizontal="center" vertical="center" wrapText="1"/>
      <protection/>
    </xf>
    <xf numFmtId="178" fontId="4" fillId="34" borderId="25" xfId="61" applyNumberFormat="1" applyFont="1" applyFill="1" applyBorder="1" applyAlignment="1">
      <alignment horizontal="left" vertical="center" wrapText="1"/>
      <protection/>
    </xf>
    <xf numFmtId="178" fontId="4" fillId="34" borderId="0" xfId="61" applyNumberFormat="1" applyFont="1" applyFill="1" applyBorder="1" applyAlignment="1">
      <alignment horizontal="right" vertical="center" wrapText="1"/>
      <protection/>
    </xf>
    <xf numFmtId="0" fontId="4" fillId="33" borderId="15" xfId="61" applyFont="1" applyFill="1" applyBorder="1" applyAlignment="1">
      <alignment horizontal="left" vertical="center" wrapText="1"/>
      <protection/>
    </xf>
    <xf numFmtId="178" fontId="4" fillId="34" borderId="0" xfId="61" applyNumberFormat="1" applyFont="1" applyFill="1" applyBorder="1" applyAlignment="1">
      <alignment horizontal="left" vertical="center" wrapText="1"/>
      <protection/>
    </xf>
    <xf numFmtId="178" fontId="4" fillId="33" borderId="15" xfId="61" applyNumberFormat="1" applyFont="1" applyFill="1" applyBorder="1" applyAlignment="1">
      <alignment horizontal="left" vertical="center" wrapText="1"/>
      <protection/>
    </xf>
    <xf numFmtId="178" fontId="4" fillId="37" borderId="0" xfId="61" applyNumberFormat="1" applyFont="1" applyFill="1" applyBorder="1" applyAlignment="1">
      <alignment horizontal="right" vertical="center" wrapText="1"/>
      <protection/>
    </xf>
    <xf numFmtId="0" fontId="0" fillId="37" borderId="0" xfId="61" applyFont="1" applyFill="1" applyBorder="1" applyAlignment="1">
      <alignment horizontal="center" vertical="center" wrapText="1"/>
      <protection/>
    </xf>
    <xf numFmtId="178" fontId="4" fillId="37" borderId="25" xfId="61" applyNumberFormat="1" applyFont="1" applyFill="1" applyBorder="1" applyAlignment="1">
      <alignment horizontal="left" vertical="center" wrapText="1"/>
      <protection/>
    </xf>
    <xf numFmtId="0" fontId="4" fillId="33" borderId="11" xfId="61" applyFont="1" applyFill="1" applyBorder="1" applyAlignment="1">
      <alignment horizontal="left" vertical="center" wrapText="1"/>
      <protection/>
    </xf>
    <xf numFmtId="178" fontId="4" fillId="37" borderId="12" xfId="61" applyNumberFormat="1" applyFont="1" applyFill="1" applyBorder="1" applyAlignment="1">
      <alignment horizontal="right" vertical="center" wrapText="1"/>
      <protection/>
    </xf>
    <xf numFmtId="0" fontId="0" fillId="37" borderId="11" xfId="61" applyFont="1" applyFill="1" applyBorder="1" applyAlignment="1">
      <alignment horizontal="center" vertical="center" wrapText="1"/>
      <protection/>
    </xf>
    <xf numFmtId="178" fontId="4" fillId="37" borderId="13" xfId="61" applyNumberFormat="1" applyFont="1" applyFill="1" applyBorder="1" applyAlignment="1">
      <alignment horizontal="left" vertical="center" wrapText="1"/>
      <protection/>
    </xf>
    <xf numFmtId="0" fontId="7" fillId="0" borderId="0" xfId="61" applyFont="1" applyFill="1" applyBorder="1" applyAlignment="1">
      <alignment vertical="center" wrapText="1"/>
      <protection/>
    </xf>
    <xf numFmtId="0" fontId="0" fillId="0" borderId="26" xfId="61" applyFill="1" applyBorder="1" applyAlignment="1">
      <alignment horizontal="center" vertical="center" wrapText="1"/>
      <protection/>
    </xf>
    <xf numFmtId="0" fontId="0" fillId="0" borderId="27" xfId="61" applyFill="1" applyBorder="1" applyAlignment="1">
      <alignment horizontal="center" vertical="center" wrapText="1"/>
      <protection/>
    </xf>
    <xf numFmtId="178" fontId="0" fillId="0" borderId="28" xfId="61" applyNumberFormat="1" applyFont="1" applyFill="1" applyBorder="1" applyAlignment="1">
      <alignment horizontal="center" vertical="center" wrapText="1"/>
      <protection/>
    </xf>
    <xf numFmtId="0" fontId="0" fillId="0" borderId="29" xfId="61" applyFill="1" applyBorder="1" applyAlignment="1">
      <alignment horizontal="center" vertical="center" wrapText="1"/>
      <protection/>
    </xf>
    <xf numFmtId="178" fontId="0" fillId="0" borderId="26" xfId="61" applyNumberFormat="1" applyFont="1" applyFill="1" applyBorder="1" applyAlignment="1">
      <alignment horizontal="center" vertical="center" wrapText="1"/>
      <protection/>
    </xf>
    <xf numFmtId="0" fontId="0" fillId="36" borderId="30" xfId="61" applyFill="1" applyBorder="1" applyAlignment="1">
      <alignment horizontal="center" vertical="center" wrapText="1"/>
      <protection/>
    </xf>
    <xf numFmtId="0" fontId="0" fillId="36" borderId="31" xfId="61" applyFill="1" applyBorder="1" applyAlignment="1">
      <alignment horizontal="center" vertical="center" wrapText="1"/>
      <protection/>
    </xf>
    <xf numFmtId="0" fontId="5" fillId="36" borderId="32" xfId="62" applyFont="1" applyFill="1" applyBorder="1" applyAlignment="1">
      <alignment horizontal="center" vertical="center" wrapText="1"/>
      <protection/>
    </xf>
    <xf numFmtId="0" fontId="5" fillId="36" borderId="33" xfId="62" applyFont="1" applyFill="1" applyBorder="1" applyAlignment="1">
      <alignment horizontal="center" vertical="center" wrapText="1"/>
      <protection/>
    </xf>
    <xf numFmtId="0" fontId="0" fillId="34" borderId="34" xfId="61" applyFont="1" applyFill="1" applyBorder="1" applyAlignment="1">
      <alignment horizontal="center" vertical="center" wrapText="1"/>
      <protection/>
    </xf>
    <xf numFmtId="0" fontId="0" fillId="34" borderId="35" xfId="61" applyFont="1" applyFill="1" applyBorder="1" applyAlignment="1">
      <alignment horizontal="center" vertical="center" wrapText="1"/>
      <protection/>
    </xf>
    <xf numFmtId="0" fontId="0" fillId="34" borderId="36" xfId="61" applyFont="1" applyFill="1" applyBorder="1" applyAlignment="1">
      <alignment horizontal="center" vertical="center" wrapText="1"/>
      <protection/>
    </xf>
    <xf numFmtId="0" fontId="0" fillId="36" borderId="37" xfId="61" applyFill="1" applyBorder="1" applyAlignment="1">
      <alignment horizontal="center" vertical="center" wrapText="1"/>
      <protection/>
    </xf>
    <xf numFmtId="0" fontId="5" fillId="36" borderId="38" xfId="62" applyFont="1" applyFill="1" applyBorder="1" applyAlignment="1">
      <alignment horizontal="center" vertical="center" wrapText="1"/>
      <protection/>
    </xf>
    <xf numFmtId="0" fontId="7" fillId="0" borderId="39" xfId="61" applyFont="1" applyFill="1" applyBorder="1" applyAlignment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40" xfId="61" applyFill="1" applyBorder="1" applyAlignment="1">
      <alignment horizontal="center" vertical="center" wrapText="1"/>
      <protection/>
    </xf>
    <xf numFmtId="0" fontId="0" fillId="0" borderId="41" xfId="61" applyFill="1" applyBorder="1" applyAlignment="1">
      <alignment horizontal="center" vertical="center" wrapText="1"/>
      <protection/>
    </xf>
    <xf numFmtId="0" fontId="0" fillId="0" borderId="42" xfId="61" applyFill="1" applyBorder="1" applyAlignment="1">
      <alignment horizontal="center" vertical="center" wrapText="1"/>
      <protection/>
    </xf>
    <xf numFmtId="0" fontId="0" fillId="0" borderId="43" xfId="61" applyFill="1" applyBorder="1" applyAlignment="1">
      <alignment horizontal="center" vertical="center" wrapText="1"/>
      <protection/>
    </xf>
    <xf numFmtId="0" fontId="0" fillId="0" borderId="44" xfId="61" applyFill="1" applyBorder="1" applyAlignment="1">
      <alignment horizontal="center" vertical="center" wrapText="1"/>
      <protection/>
    </xf>
    <xf numFmtId="0" fontId="0" fillId="0" borderId="45" xfId="61" applyFill="1" applyBorder="1" applyAlignment="1">
      <alignment horizontal="center" vertical="center" wrapText="1"/>
      <protection/>
    </xf>
    <xf numFmtId="0" fontId="0" fillId="0" borderId="46" xfId="61" applyFill="1" applyBorder="1" applyAlignment="1">
      <alignment horizontal="center" vertical="center" wrapText="1"/>
      <protection/>
    </xf>
    <xf numFmtId="0" fontId="0" fillId="0" borderId="47" xfId="61" applyFill="1" applyBorder="1" applyAlignment="1">
      <alignment horizontal="center" vertical="center" wrapText="1"/>
      <protection/>
    </xf>
    <xf numFmtId="177" fontId="0" fillId="0" borderId="26" xfId="61" applyNumberFormat="1" applyFill="1" applyBorder="1" applyAlignment="1">
      <alignment horizontal="center" vertical="center" wrapText="1"/>
      <protection/>
    </xf>
    <xf numFmtId="177" fontId="0" fillId="0" borderId="27" xfId="61" applyNumberFormat="1" applyFill="1" applyBorder="1" applyAlignment="1">
      <alignment horizontal="center" vertical="center" wrapText="1"/>
      <protection/>
    </xf>
    <xf numFmtId="0" fontId="0" fillId="37" borderId="0" xfId="61" applyFont="1" applyFill="1" applyBorder="1" applyAlignment="1">
      <alignment horizontal="center" vertical="center" wrapText="1"/>
      <protection/>
    </xf>
    <xf numFmtId="0" fontId="0" fillId="34" borderId="25" xfId="61" applyFont="1" applyFill="1" applyBorder="1" applyAlignment="1">
      <alignment horizontal="center" vertical="center" wrapText="1"/>
      <protection/>
    </xf>
    <xf numFmtId="0" fontId="0" fillId="33" borderId="24" xfId="61" applyFont="1" applyFill="1" applyBorder="1" applyAlignment="1">
      <alignment horizontal="center" vertical="center" wrapText="1"/>
      <protection/>
    </xf>
    <xf numFmtId="0" fontId="0" fillId="33" borderId="0" xfId="61" applyFont="1" applyFill="1" applyBorder="1" applyAlignment="1">
      <alignment horizontal="center" vertical="center" wrapText="1"/>
      <protection/>
    </xf>
    <xf numFmtId="0" fontId="0" fillId="33" borderId="25" xfId="61" applyFont="1" applyFill="1" applyBorder="1" applyAlignment="1">
      <alignment horizontal="center" vertical="center" wrapText="1"/>
      <protection/>
    </xf>
    <xf numFmtId="0" fontId="0" fillId="33" borderId="34" xfId="61" applyFont="1" applyFill="1" applyBorder="1" applyAlignment="1">
      <alignment horizontal="center" vertical="center" wrapText="1"/>
      <protection/>
    </xf>
    <xf numFmtId="0" fontId="0" fillId="33" borderId="35" xfId="61" applyFont="1" applyFill="1" applyBorder="1" applyAlignment="1">
      <alignment horizontal="center" vertical="center" wrapText="1"/>
      <protection/>
    </xf>
    <xf numFmtId="0" fontId="0" fillId="33" borderId="36" xfId="61" applyFont="1" applyFill="1" applyBorder="1" applyAlignment="1">
      <alignment horizontal="center" vertical="center" wrapText="1"/>
      <protection/>
    </xf>
    <xf numFmtId="0" fontId="0" fillId="34" borderId="24" xfId="61" applyFont="1" applyFill="1" applyBorder="1" applyAlignment="1">
      <alignment horizontal="center" vertical="center" wrapText="1"/>
      <protection/>
    </xf>
    <xf numFmtId="0" fontId="0" fillId="37" borderId="34" xfId="61" applyFont="1" applyFill="1" applyBorder="1" applyAlignment="1">
      <alignment horizontal="center" vertical="center" wrapText="1"/>
      <protection/>
    </xf>
    <xf numFmtId="0" fontId="0" fillId="37" borderId="35" xfId="61" applyFont="1" applyFill="1" applyBorder="1" applyAlignment="1">
      <alignment horizontal="center" vertical="center" wrapText="1"/>
      <protection/>
    </xf>
    <xf numFmtId="0" fontId="0" fillId="37" borderId="36" xfId="61" applyFont="1" applyFill="1" applyBorder="1" applyAlignment="1">
      <alignment horizontal="center" vertical="center" wrapText="1"/>
      <protection/>
    </xf>
    <xf numFmtId="0" fontId="0" fillId="33" borderId="35" xfId="63" applyFont="1" applyFill="1" applyBorder="1" applyAlignment="1">
      <alignment horizontal="center"/>
      <protection/>
    </xf>
    <xf numFmtId="0" fontId="0" fillId="33" borderId="36" xfId="63" applyFont="1" applyFill="1" applyBorder="1" applyAlignment="1">
      <alignment horizontal="center"/>
      <protection/>
    </xf>
    <xf numFmtId="0" fontId="4" fillId="36" borderId="23" xfId="61" applyFont="1" applyFill="1" applyBorder="1" applyAlignment="1">
      <alignment horizontal="center" vertical="center" shrinkToFit="1"/>
      <protection/>
    </xf>
    <xf numFmtId="0" fontId="4" fillId="36" borderId="48" xfId="61" applyFont="1" applyFill="1" applyBorder="1" applyAlignment="1">
      <alignment horizontal="center" vertical="center" shrinkToFit="1"/>
      <protection/>
    </xf>
    <xf numFmtId="0" fontId="4" fillId="36" borderId="49" xfId="61" applyFont="1" applyFill="1" applyBorder="1" applyAlignment="1">
      <alignment horizontal="center" vertical="center" shrinkToFit="1"/>
      <protection/>
    </xf>
    <xf numFmtId="0" fontId="4" fillId="36" borderId="50" xfId="61" applyFont="1" applyFill="1" applyBorder="1" applyAlignment="1">
      <alignment horizontal="center" vertical="center" shrinkToFit="1"/>
      <protection/>
    </xf>
    <xf numFmtId="0" fontId="4" fillId="36" borderId="39" xfId="61" applyFont="1" applyFill="1" applyBorder="1" applyAlignment="1">
      <alignment horizontal="center" vertical="center" shrinkToFit="1"/>
      <protection/>
    </xf>
    <xf numFmtId="0" fontId="4" fillId="36" borderId="51" xfId="61" applyFont="1" applyFill="1" applyBorder="1" applyAlignment="1">
      <alignment horizontal="center" vertical="center" shrinkToFit="1"/>
      <protection/>
    </xf>
    <xf numFmtId="14" fontId="0" fillId="0" borderId="11" xfId="61" applyNumberFormat="1" applyFont="1" applyFill="1" applyBorder="1" applyAlignment="1">
      <alignment horizontal="right" vertical="center"/>
      <protection/>
    </xf>
    <xf numFmtId="14" fontId="0" fillId="0" borderId="11" xfId="61" applyNumberForma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177" fontId="0" fillId="0" borderId="40" xfId="61" applyNumberFormat="1" applyFill="1" applyBorder="1" applyAlignment="1">
      <alignment horizontal="center" vertical="center" wrapText="1"/>
      <protection/>
    </xf>
    <xf numFmtId="0" fontId="0" fillId="36" borderId="30" xfId="61" applyFont="1" applyFill="1" applyBorder="1" applyAlignment="1">
      <alignment horizontal="center" vertical="center" wrapText="1"/>
      <protection/>
    </xf>
    <xf numFmtId="0" fontId="0" fillId="36" borderId="31" xfId="61" applyFont="1" applyFill="1" applyBorder="1" applyAlignment="1">
      <alignment horizontal="center" vertical="center" wrapText="1"/>
      <protection/>
    </xf>
    <xf numFmtId="0" fontId="0" fillId="0" borderId="43" xfId="61" applyFont="1" applyFill="1" applyBorder="1" applyAlignment="1">
      <alignment horizontal="center" vertical="center" wrapText="1"/>
      <protection/>
    </xf>
    <xf numFmtId="0" fontId="0" fillId="0" borderId="34" xfId="61" applyFont="1" applyFill="1" applyBorder="1" applyAlignment="1">
      <alignment horizontal="center" vertical="center" wrapText="1"/>
      <protection/>
    </xf>
    <xf numFmtId="0" fontId="0" fillId="0" borderId="16" xfId="61" applyFont="1" applyFill="1" applyBorder="1" applyAlignment="1">
      <alignment horizontal="center" vertical="center" wrapText="1"/>
      <protection/>
    </xf>
    <xf numFmtId="0" fontId="0" fillId="0" borderId="41" xfId="61" applyFont="1" applyFill="1" applyBorder="1" applyAlignment="1">
      <alignment horizontal="center" vertical="center" wrapText="1"/>
      <protection/>
    </xf>
    <xf numFmtId="0" fontId="0" fillId="0" borderId="26" xfId="61" applyFont="1" applyFill="1" applyBorder="1" applyAlignment="1">
      <alignment horizontal="center" vertical="center" wrapText="1"/>
      <protection/>
    </xf>
    <xf numFmtId="0" fontId="0" fillId="0" borderId="27" xfId="61" applyFont="1" applyFill="1" applyBorder="1" applyAlignment="1">
      <alignment horizontal="center" vertical="center" wrapText="1"/>
      <protection/>
    </xf>
    <xf numFmtId="0" fontId="0" fillId="38" borderId="41" xfId="61" applyFont="1" applyFill="1" applyBorder="1" applyAlignment="1">
      <alignment horizontal="center" vertical="center" wrapText="1"/>
      <protection/>
    </xf>
    <xf numFmtId="0" fontId="0" fillId="0" borderId="29" xfId="61" applyFont="1" applyFill="1" applyBorder="1" applyAlignment="1">
      <alignment horizontal="center" vertical="center" wrapText="1"/>
      <protection/>
    </xf>
    <xf numFmtId="177" fontId="0" fillId="0" borderId="52" xfId="61" applyNumberFormat="1" applyFont="1" applyFill="1" applyBorder="1" applyAlignment="1">
      <alignment horizontal="center" vertical="center" wrapText="1"/>
      <protection/>
    </xf>
    <xf numFmtId="177" fontId="0" fillId="0" borderId="53" xfId="61" applyNumberFormat="1" applyFont="1" applyFill="1" applyBorder="1" applyAlignment="1">
      <alignment horizontal="center" vertical="center" wrapText="1"/>
      <protection/>
    </xf>
    <xf numFmtId="0" fontId="43" fillId="0" borderId="0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 wrapText="1"/>
      <protection/>
    </xf>
    <xf numFmtId="0" fontId="0" fillId="0" borderId="42" xfId="61" applyFont="1" applyFill="1" applyBorder="1" applyAlignment="1">
      <alignment horizontal="center" vertical="center" wrapText="1"/>
      <protection/>
    </xf>
    <xf numFmtId="0" fontId="0" fillId="0" borderId="44" xfId="61" applyFont="1" applyFill="1" applyBorder="1" applyAlignment="1">
      <alignment horizontal="center" vertical="center" wrapText="1"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36" borderId="37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center" vertical="center" shrinkToFit="1"/>
      <protection/>
    </xf>
    <xf numFmtId="0" fontId="0" fillId="33" borderId="52" xfId="61" applyFont="1" applyFill="1" applyBorder="1" applyAlignment="1">
      <alignment horizontal="center" vertical="center" wrapText="1"/>
      <protection/>
    </xf>
    <xf numFmtId="177" fontId="0" fillId="0" borderId="10" xfId="6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04ｸﾗﾌﾞﾕｰｽ関東大会2次試合結果" xfId="61"/>
    <cellStyle name="標準_Sheet1" xfId="62"/>
    <cellStyle name="標準_四国プリンス星取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tabSelected="1" zoomScalePageLayoutView="0" workbookViewId="0" topLeftCell="A1">
      <selection activeCell="Z37" sqref="Z37"/>
    </sheetView>
  </sheetViews>
  <sheetFormatPr defaultColWidth="21.625" defaultRowHeight="30" customHeight="1"/>
  <cols>
    <col min="1" max="1" width="3.625" style="1" customWidth="1"/>
    <col min="2" max="2" width="12.50390625" style="1" customWidth="1"/>
    <col min="3" max="32" width="2.625" style="1" customWidth="1"/>
    <col min="33" max="38" width="4.00390625" style="1" customWidth="1"/>
    <col min="39" max="39" width="5.50390625" style="1" bestFit="1" customWidth="1"/>
    <col min="40" max="40" width="4.00390625" style="1" customWidth="1"/>
    <col min="41" max="16384" width="21.625" style="1" customWidth="1"/>
  </cols>
  <sheetData>
    <row r="1" spans="1:32" ht="30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40" ht="49.5" customHeight="1">
      <c r="A2" s="132" t="s">
        <v>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</row>
    <row r="3" spans="1:32" ht="24.75" customHeight="1">
      <c r="A3" s="32"/>
      <c r="B3" s="60" t="s">
        <v>19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31"/>
      <c r="Y3" s="31"/>
      <c r="Z3" s="31"/>
      <c r="AA3" s="31"/>
      <c r="AB3" s="31"/>
      <c r="AC3" s="31"/>
      <c r="AD3" s="31"/>
      <c r="AE3" s="31"/>
      <c r="AF3" s="31"/>
    </row>
    <row r="4" spans="1:39" ht="24.75" customHeight="1">
      <c r="A4" s="32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31"/>
      <c r="Y4" s="31"/>
      <c r="Z4" s="31"/>
      <c r="AA4" s="31"/>
      <c r="AB4" s="31"/>
      <c r="AC4" s="31"/>
      <c r="AD4" s="31"/>
      <c r="AE4" s="31"/>
      <c r="AF4" s="31"/>
      <c r="AM4" s="30"/>
    </row>
    <row r="5" spans="1:40" ht="17.25" customHeight="1" thickBot="1">
      <c r="A5" s="29"/>
      <c r="B5" s="18"/>
      <c r="C5" s="28"/>
      <c r="D5" s="28"/>
      <c r="E5" s="28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L5" s="110">
        <f ca="1">TODAY()</f>
        <v>43078</v>
      </c>
      <c r="AM5" s="111"/>
      <c r="AN5" s="111"/>
    </row>
    <row r="6" spans="1:41" ht="25.5" customHeight="1">
      <c r="A6" s="25"/>
      <c r="B6" s="24" t="s">
        <v>16</v>
      </c>
      <c r="C6" s="104" t="str">
        <f>B7</f>
        <v>明徳義塾</v>
      </c>
      <c r="D6" s="105"/>
      <c r="E6" s="106"/>
      <c r="F6" s="104" t="str">
        <f>B9</f>
        <v>徳島市立</v>
      </c>
      <c r="G6" s="105"/>
      <c r="H6" s="106"/>
      <c r="I6" s="104" t="str">
        <f>B11</f>
        <v>愛媛FC</v>
      </c>
      <c r="J6" s="105"/>
      <c r="K6" s="106"/>
      <c r="L6" s="104" t="str">
        <f>B13</f>
        <v>ヴォルティス</v>
      </c>
      <c r="M6" s="105"/>
      <c r="N6" s="106"/>
      <c r="O6" s="107" t="str">
        <f>B15</f>
        <v>高松商業</v>
      </c>
      <c r="P6" s="108"/>
      <c r="Q6" s="109"/>
      <c r="R6" s="104" t="str">
        <f>B17</f>
        <v>大手前高松</v>
      </c>
      <c r="S6" s="105"/>
      <c r="T6" s="106"/>
      <c r="U6" s="104" t="str">
        <f>B19</f>
        <v>香川西</v>
      </c>
      <c r="V6" s="105"/>
      <c r="W6" s="106"/>
      <c r="X6" s="104" t="str">
        <f>B21</f>
        <v>松山工業</v>
      </c>
      <c r="Y6" s="105"/>
      <c r="Z6" s="106"/>
      <c r="AA6" s="107" t="str">
        <f>B23</f>
        <v>高知西</v>
      </c>
      <c r="AB6" s="108"/>
      <c r="AC6" s="109"/>
      <c r="AD6" s="104" t="str">
        <f>B25</f>
        <v>徳島北</v>
      </c>
      <c r="AE6" s="105"/>
      <c r="AF6" s="105"/>
      <c r="AG6" s="23" t="s">
        <v>15</v>
      </c>
      <c r="AH6" s="43" t="s">
        <v>13</v>
      </c>
      <c r="AI6" s="22" t="s">
        <v>14</v>
      </c>
      <c r="AJ6" s="19" t="s">
        <v>12</v>
      </c>
      <c r="AK6" s="21" t="s">
        <v>11</v>
      </c>
      <c r="AL6" s="19" t="s">
        <v>10</v>
      </c>
      <c r="AM6" s="19" t="s">
        <v>9</v>
      </c>
      <c r="AN6" s="19" t="s">
        <v>8</v>
      </c>
      <c r="AO6" s="18"/>
    </row>
    <row r="7" spans="1:41" ht="13.5">
      <c r="A7" s="66">
        <v>1</v>
      </c>
      <c r="B7" s="68" t="s">
        <v>3</v>
      </c>
      <c r="C7" s="95"/>
      <c r="D7" s="102"/>
      <c r="E7" s="103"/>
      <c r="F7" s="70" t="str">
        <f>IF(F8="","",IF(F8=H8,"△",IF(F8&gt;H8,"○","●")))</f>
        <v>●</v>
      </c>
      <c r="G7" s="71"/>
      <c r="H7" s="72"/>
      <c r="I7" s="70" t="str">
        <f>IF(I8="","",IF(I8=K8,"△",IF(I8&gt;K8,"○","●")))</f>
        <v>●</v>
      </c>
      <c r="J7" s="71"/>
      <c r="K7" s="72"/>
      <c r="L7" s="70" t="str">
        <f>IF(L8="","",IF(L8=N8,"△",IF(L8&gt;N8,"○","●")))</f>
        <v>●</v>
      </c>
      <c r="M7" s="71"/>
      <c r="N7" s="71"/>
      <c r="O7" s="70" t="str">
        <f>IF(O8="","",IF(O8=Q8,"△",IF(O8&gt;Q8,"○","●")))</f>
        <v>●</v>
      </c>
      <c r="P7" s="71"/>
      <c r="Q7" s="72"/>
      <c r="R7" s="71" t="str">
        <f>IF(R8="","",IF(R8=T8,"△",IF(R8&gt;T8,"○","●")))</f>
        <v>●</v>
      </c>
      <c r="S7" s="71"/>
      <c r="T7" s="72"/>
      <c r="U7" s="70" t="str">
        <f>IF(U8="","",IF(U8=W8,"△",IF(U8&gt;W8,"○","●")))</f>
        <v>●</v>
      </c>
      <c r="V7" s="71"/>
      <c r="W7" s="72"/>
      <c r="X7" s="70" t="str">
        <f>IF(X8="","",IF(X8=Z8,"△",IF(X8&gt;Z8,"○","●")))</f>
        <v>△</v>
      </c>
      <c r="Y7" s="71"/>
      <c r="Z7" s="71"/>
      <c r="AA7" s="70" t="str">
        <f>IF(AA8="","",IF(AA8=AC8,"△",IF(AA8&gt;AC8,"○","●")))</f>
        <v>○</v>
      </c>
      <c r="AB7" s="71"/>
      <c r="AC7" s="72"/>
      <c r="AD7" s="71" t="str">
        <f>IF(AD8="","",IF(AD8=AF8,"△",IF(AD8&gt;AF8,"○","●")))</f>
        <v>△</v>
      </c>
      <c r="AE7" s="71"/>
      <c r="AF7" s="71"/>
      <c r="AG7" s="81">
        <f>COUNTIF(C7:AF7,"○")</f>
        <v>1</v>
      </c>
      <c r="AH7" s="85">
        <f>COUNTIF(C7:AF7,"△")</f>
        <v>2</v>
      </c>
      <c r="AI7" s="83">
        <f>COUNTIF(C7:AF7,"●")</f>
        <v>6</v>
      </c>
      <c r="AJ7" s="61">
        <f>AG7*3+AH7*1</f>
        <v>5</v>
      </c>
      <c r="AK7" s="63">
        <f>SUM(E7:E26)</f>
        <v>13</v>
      </c>
      <c r="AL7" s="65">
        <f>SUM(C7:C26)</f>
        <v>22</v>
      </c>
      <c r="AM7" s="88">
        <f>AK7-AL7</f>
        <v>-9</v>
      </c>
      <c r="AN7" s="61">
        <f>RANK(AO7,AO$7:AO$26)</f>
        <v>9</v>
      </c>
      <c r="AO7" s="112">
        <f>10000*AJ7+100*AM7+AK7</f>
        <v>49113</v>
      </c>
    </row>
    <row r="8" spans="1:41" ht="10.5" customHeight="1">
      <c r="A8" s="67"/>
      <c r="B8" s="69"/>
      <c r="C8" s="13"/>
      <c r="D8" s="12"/>
      <c r="E8" s="33"/>
      <c r="F8" s="10">
        <v>2</v>
      </c>
      <c r="G8" s="9" t="s">
        <v>7</v>
      </c>
      <c r="H8" s="8">
        <v>3</v>
      </c>
      <c r="I8" s="10">
        <v>0</v>
      </c>
      <c r="J8" s="9" t="s">
        <v>7</v>
      </c>
      <c r="K8" s="8">
        <v>1</v>
      </c>
      <c r="L8" s="10">
        <v>2</v>
      </c>
      <c r="M8" s="9" t="s">
        <v>7</v>
      </c>
      <c r="N8" s="44">
        <v>8</v>
      </c>
      <c r="O8" s="10">
        <v>2</v>
      </c>
      <c r="P8" s="9" t="s">
        <v>7</v>
      </c>
      <c r="Q8" s="8">
        <v>3</v>
      </c>
      <c r="R8" s="49">
        <v>0</v>
      </c>
      <c r="S8" s="47" t="s">
        <v>7</v>
      </c>
      <c r="T8" s="48">
        <v>1</v>
      </c>
      <c r="U8" s="10">
        <v>1</v>
      </c>
      <c r="V8" s="9" t="s">
        <v>7</v>
      </c>
      <c r="W8" s="8">
        <v>2</v>
      </c>
      <c r="X8" s="10">
        <v>2</v>
      </c>
      <c r="Y8" s="9" t="s">
        <v>7</v>
      </c>
      <c r="Z8" s="44">
        <v>2</v>
      </c>
      <c r="AA8" s="10">
        <v>2</v>
      </c>
      <c r="AB8" s="9" t="s">
        <v>7</v>
      </c>
      <c r="AC8" s="8">
        <v>0</v>
      </c>
      <c r="AD8" s="49">
        <v>2</v>
      </c>
      <c r="AE8" s="47" t="s">
        <v>7</v>
      </c>
      <c r="AF8" s="51">
        <v>2</v>
      </c>
      <c r="AG8" s="81"/>
      <c r="AH8" s="85"/>
      <c r="AI8" s="83"/>
      <c r="AJ8" s="62"/>
      <c r="AK8" s="64"/>
      <c r="AL8" s="62"/>
      <c r="AM8" s="89"/>
      <c r="AN8" s="62"/>
      <c r="AO8" s="112"/>
    </row>
    <row r="9" spans="1:41" ht="13.5">
      <c r="A9" s="66">
        <v>2</v>
      </c>
      <c r="B9" s="68" t="s">
        <v>5</v>
      </c>
      <c r="C9" s="70" t="str">
        <f>IF(C10="","",IF(C10=E10,"△",IF(C10&gt;E10,"○","●")))</f>
        <v>○</v>
      </c>
      <c r="D9" s="71"/>
      <c r="E9" s="72"/>
      <c r="F9" s="95"/>
      <c r="G9" s="96"/>
      <c r="H9" s="97"/>
      <c r="I9" s="70" t="str">
        <f>IF(I10="","",IF(I10=K10,"△",IF(I10&gt;K10,"○","●")))</f>
        <v>●</v>
      </c>
      <c r="J9" s="71"/>
      <c r="K9" s="72"/>
      <c r="L9" s="70" t="str">
        <f>IF(L10="","",IF(L10=N10,"△",IF(L10&gt;N10,"○","●")))</f>
        <v>●</v>
      </c>
      <c r="M9" s="71"/>
      <c r="N9" s="72"/>
      <c r="O9" s="98" t="str">
        <f>IF(O10="","",IF(O10=Q10,"△",IF(O10&gt;Q10,"○","●")))</f>
        <v>○</v>
      </c>
      <c r="P9" s="90"/>
      <c r="Q9" s="90"/>
      <c r="R9" s="70" t="str">
        <f>IF(R10="","",IF(R10=T10,"△",IF(R10&gt;T10,"○","●")))</f>
        <v>○</v>
      </c>
      <c r="S9" s="71"/>
      <c r="T9" s="72"/>
      <c r="U9" s="71" t="str">
        <f>IF(U10="","",IF(U10=W10,"△",IF(U10&gt;W10,"○","●")))</f>
        <v>●</v>
      </c>
      <c r="V9" s="71"/>
      <c r="W9" s="72"/>
      <c r="X9" s="70" t="str">
        <f>IF(X10="","",IF(X10=Z10,"△",IF(X10&gt;Z10,"○","●")))</f>
        <v>●</v>
      </c>
      <c r="Y9" s="71"/>
      <c r="Z9" s="72"/>
      <c r="AA9" s="98" t="str">
        <f>IF(AA10="","",IF(AA10=AC10,"△",IF(AA10&gt;AC10,"○","●")))</f>
        <v>○</v>
      </c>
      <c r="AB9" s="90"/>
      <c r="AC9" s="90"/>
      <c r="AD9" s="70" t="str">
        <f>IF(AD10="","",IF(AD10=AF10,"△",IF(AD10&gt;AF10,"○","●")))</f>
        <v>○</v>
      </c>
      <c r="AE9" s="71"/>
      <c r="AF9" s="71"/>
      <c r="AG9" s="81">
        <f>COUNTIF(C9:AF9,"○")</f>
        <v>5</v>
      </c>
      <c r="AH9" s="85">
        <f>COUNTIF(C9:AF9,"△")</f>
        <v>0</v>
      </c>
      <c r="AI9" s="83">
        <f>COUNTIF(C9:AF9,"●")</f>
        <v>4</v>
      </c>
      <c r="AJ9" s="61">
        <f>AG9*3+AH9*1</f>
        <v>15</v>
      </c>
      <c r="AK9" s="63">
        <f>SUM(H7:H26)</f>
        <v>23</v>
      </c>
      <c r="AL9" s="65">
        <f>SUM(F7:F26)</f>
        <v>20</v>
      </c>
      <c r="AM9" s="88">
        <f>AK9-AL9</f>
        <v>3</v>
      </c>
      <c r="AN9" s="61">
        <f>RANK(AO9,AO$7:AO$26)</f>
        <v>5</v>
      </c>
      <c r="AO9" s="112">
        <f>10000*AJ9+100*AM9+AK9</f>
        <v>150323</v>
      </c>
    </row>
    <row r="10" spans="1:41" ht="10.5" customHeight="1">
      <c r="A10" s="67"/>
      <c r="B10" s="69"/>
      <c r="C10" s="10">
        <f>IF(F7="","",H8)</f>
        <v>3</v>
      </c>
      <c r="D10" s="9" t="s">
        <v>7</v>
      </c>
      <c r="E10" s="8">
        <f>IF(F7="","",F8)</f>
        <v>2</v>
      </c>
      <c r="F10" s="17"/>
      <c r="G10" s="12"/>
      <c r="H10" s="16"/>
      <c r="I10" s="10">
        <v>2</v>
      </c>
      <c r="J10" s="9" t="s">
        <v>7</v>
      </c>
      <c r="K10" s="8">
        <v>3</v>
      </c>
      <c r="L10" s="46">
        <v>1</v>
      </c>
      <c r="M10" s="47" t="s">
        <v>7</v>
      </c>
      <c r="N10" s="48">
        <v>8</v>
      </c>
      <c r="O10" s="10">
        <v>2</v>
      </c>
      <c r="P10" s="9" t="s">
        <v>7</v>
      </c>
      <c r="Q10" s="44">
        <v>0</v>
      </c>
      <c r="R10" s="10">
        <v>1</v>
      </c>
      <c r="S10" s="9" t="s">
        <v>7</v>
      </c>
      <c r="T10" s="8">
        <v>0</v>
      </c>
      <c r="U10" s="45">
        <v>2</v>
      </c>
      <c r="V10" s="9" t="s">
        <v>7</v>
      </c>
      <c r="W10" s="8">
        <v>3</v>
      </c>
      <c r="X10" s="46">
        <v>2</v>
      </c>
      <c r="Y10" s="47" t="s">
        <v>7</v>
      </c>
      <c r="Z10" s="48">
        <v>3</v>
      </c>
      <c r="AA10" s="10">
        <v>3</v>
      </c>
      <c r="AB10" s="9" t="s">
        <v>7</v>
      </c>
      <c r="AC10" s="44">
        <v>1</v>
      </c>
      <c r="AD10" s="10">
        <v>7</v>
      </c>
      <c r="AE10" s="9" t="s">
        <v>7</v>
      </c>
      <c r="AF10" s="44">
        <v>0</v>
      </c>
      <c r="AG10" s="81"/>
      <c r="AH10" s="85"/>
      <c r="AI10" s="83"/>
      <c r="AJ10" s="62"/>
      <c r="AK10" s="64"/>
      <c r="AL10" s="62"/>
      <c r="AM10" s="89"/>
      <c r="AN10" s="62"/>
      <c r="AO10" s="112"/>
    </row>
    <row r="11" spans="1:41" ht="13.5">
      <c r="A11" s="66">
        <v>3</v>
      </c>
      <c r="B11" s="68" t="s">
        <v>2</v>
      </c>
      <c r="C11" s="70" t="str">
        <f>IF(C12="","",IF(C12=E12,"△",IF(C12&gt;E12,"○","●")))</f>
        <v>○</v>
      </c>
      <c r="D11" s="71"/>
      <c r="E11" s="72"/>
      <c r="F11" s="70" t="str">
        <f>IF(F12="","",IF(F12=H12,"△",IF(F12&gt;H12,"○","●")))</f>
        <v>○</v>
      </c>
      <c r="G11" s="71"/>
      <c r="H11" s="72"/>
      <c r="I11" s="95"/>
      <c r="J11" s="96"/>
      <c r="K11" s="96"/>
      <c r="L11" s="70" t="str">
        <f>IF(L12="","",IF(L12=N12,"△",IF(L12&gt;N12,"○","●")))</f>
        <v>●</v>
      </c>
      <c r="M11" s="71"/>
      <c r="N11" s="72"/>
      <c r="O11" s="71" t="str">
        <f>IF(O12="","",IF(O12=Q12,"△",IF(O12&gt;Q12,"○","●")))</f>
        <v>○</v>
      </c>
      <c r="P11" s="71"/>
      <c r="Q11" s="72"/>
      <c r="R11" s="98" t="str">
        <f>IF(R12="","",IF(R12=T12,"△",IF(R12&gt;T12,"○","●")))</f>
        <v>○</v>
      </c>
      <c r="S11" s="90"/>
      <c r="T11" s="91"/>
      <c r="U11" s="70" t="str">
        <f>IF(U12="","",IF(U12=W12,"△",IF(U12&gt;W12,"○","●")))</f>
        <v>△</v>
      </c>
      <c r="V11" s="71"/>
      <c r="W11" s="71"/>
      <c r="X11" s="70" t="str">
        <f>IF(X12="","",IF(X12=Z12,"△",IF(X12&gt;Z12,"○","●")))</f>
        <v>○</v>
      </c>
      <c r="Y11" s="71"/>
      <c r="Z11" s="72"/>
      <c r="AA11" s="71" t="str">
        <f>IF(AA12="","",IF(AA12=AC12,"△",IF(AA12&gt;AC12,"○","●")))</f>
        <v>○</v>
      </c>
      <c r="AB11" s="71"/>
      <c r="AC11" s="72"/>
      <c r="AD11" s="98" t="str">
        <f>IF(AD12="","",IF(AD12=AF12,"△",IF(AD12&gt;AF12,"○","●")))</f>
        <v>○</v>
      </c>
      <c r="AE11" s="90"/>
      <c r="AF11" s="90"/>
      <c r="AG11" s="81">
        <f>COUNTIF(C11:AF11,"○")</f>
        <v>7</v>
      </c>
      <c r="AH11" s="85">
        <f>COUNTIF(C11:AF11,"△")</f>
        <v>1</v>
      </c>
      <c r="AI11" s="83">
        <f>COUNTIF(C11:AF11,"●")</f>
        <v>1</v>
      </c>
      <c r="AJ11" s="61">
        <f>AG11*3+AH11*1</f>
        <v>22</v>
      </c>
      <c r="AK11" s="63">
        <f>SUM(K7:K26)</f>
        <v>20</v>
      </c>
      <c r="AL11" s="65">
        <f>SUM(I7:I26)</f>
        <v>8</v>
      </c>
      <c r="AM11" s="88">
        <f>AK11-AL11</f>
        <v>12</v>
      </c>
      <c r="AN11" s="61">
        <f>RANK(AO11,AO$7:AO$26)</f>
        <v>2</v>
      </c>
      <c r="AO11" s="112">
        <f>10000*AJ11+100*AM11+AK11</f>
        <v>221220</v>
      </c>
    </row>
    <row r="12" spans="1:41" ht="10.5" customHeight="1">
      <c r="A12" s="67"/>
      <c r="B12" s="69"/>
      <c r="C12" s="10">
        <f>IF(I7="","",K8)</f>
        <v>1</v>
      </c>
      <c r="D12" s="9" t="s">
        <v>7</v>
      </c>
      <c r="E12" s="8">
        <f>IF(I7="","",I8)</f>
        <v>0</v>
      </c>
      <c r="F12" s="10">
        <f>IF(I9="","",K10)</f>
        <v>3</v>
      </c>
      <c r="G12" s="9" t="s">
        <v>7</v>
      </c>
      <c r="H12" s="8">
        <f>IF(I9="","",I10)</f>
        <v>2</v>
      </c>
      <c r="I12" s="17"/>
      <c r="J12" s="12"/>
      <c r="K12" s="52"/>
      <c r="L12" s="10">
        <v>1</v>
      </c>
      <c r="M12" s="9" t="s">
        <v>7</v>
      </c>
      <c r="N12" s="8">
        <v>5</v>
      </c>
      <c r="O12" s="45">
        <v>3</v>
      </c>
      <c r="P12" s="9" t="s">
        <v>7</v>
      </c>
      <c r="Q12" s="8">
        <v>0</v>
      </c>
      <c r="R12" s="10">
        <v>3</v>
      </c>
      <c r="S12" s="9" t="s">
        <v>7</v>
      </c>
      <c r="T12" s="8">
        <v>0</v>
      </c>
      <c r="U12" s="46">
        <v>1</v>
      </c>
      <c r="V12" s="47" t="s">
        <v>7</v>
      </c>
      <c r="W12" s="51">
        <v>1</v>
      </c>
      <c r="X12" s="10">
        <v>1</v>
      </c>
      <c r="Y12" s="9" t="s">
        <v>7</v>
      </c>
      <c r="Z12" s="8">
        <v>0</v>
      </c>
      <c r="AA12" s="45">
        <v>5</v>
      </c>
      <c r="AB12" s="9" t="s">
        <v>7</v>
      </c>
      <c r="AC12" s="8">
        <v>0</v>
      </c>
      <c r="AD12" s="10">
        <v>2</v>
      </c>
      <c r="AE12" s="9" t="s">
        <v>7</v>
      </c>
      <c r="AF12" s="44">
        <v>0</v>
      </c>
      <c r="AG12" s="81"/>
      <c r="AH12" s="85"/>
      <c r="AI12" s="83"/>
      <c r="AJ12" s="62"/>
      <c r="AK12" s="64"/>
      <c r="AL12" s="62"/>
      <c r="AM12" s="89"/>
      <c r="AN12" s="62"/>
      <c r="AO12" s="112"/>
    </row>
    <row r="13" spans="1:41" ht="12.75" customHeight="1">
      <c r="A13" s="66">
        <v>4</v>
      </c>
      <c r="B13" s="68" t="s">
        <v>4</v>
      </c>
      <c r="C13" s="70" t="str">
        <f>IF(AND(C14="",C14=E14),"",IF(C14&gt;E14,"○",IF(C14&lt;E14,"●",IF(AND(C14&gt;=0,C14=E14),"△"))))</f>
        <v>○</v>
      </c>
      <c r="D13" s="71"/>
      <c r="E13" s="72"/>
      <c r="F13" s="70" t="str">
        <f>IF(AND(F14="",F14=H14),"",IF(F14&gt;H14,"○",IF(F14&lt;H14,"●",IF(AND(F14&gt;=0,F14=H14),"△"))))</f>
        <v>○</v>
      </c>
      <c r="G13" s="71"/>
      <c r="H13" s="72"/>
      <c r="I13" s="70" t="str">
        <f>IF(AND(I14="",I14=K14),"",IF(I14&gt;K14,"○",IF(I14&lt;K14,"●",IF(AND(I14&gt;=0,I14=K14),"△"))))</f>
        <v>○</v>
      </c>
      <c r="J13" s="71"/>
      <c r="K13" s="72"/>
      <c r="L13" s="92"/>
      <c r="M13" s="93"/>
      <c r="N13" s="94"/>
      <c r="O13" s="70" t="str">
        <f>IF(AND(O14="",O14=Q14),"",IF(O14&gt;Q14,"○",IF(O14&lt;Q14,"●",IF(AND(O14&gt;=0,O14=Q14),"△"))))</f>
        <v>○</v>
      </c>
      <c r="P13" s="71"/>
      <c r="Q13" s="72"/>
      <c r="R13" s="70" t="str">
        <f>IF(AND(R14="",R14=T14),"",IF(R14&gt;T14,"○",IF(R14&lt;T14,"●",IF(AND(R14&gt;=0,R14=T14),"△"))))</f>
        <v>△</v>
      </c>
      <c r="S13" s="71"/>
      <c r="T13" s="71"/>
      <c r="U13" s="70" t="str">
        <f>IF(AND(U14="",U14=W14),"",IF(U14&gt;W14,"○",IF(U14&lt;W14,"●",IF(AND(U14&gt;=0,U14=W14),"△"))))</f>
        <v>○</v>
      </c>
      <c r="V13" s="71"/>
      <c r="W13" s="72"/>
      <c r="X13" s="90" t="str">
        <f>IF(AND(X14="",X14=Z14),"",IF(X14&gt;Z14,"○",IF(X14&lt;Z14,"●",IF(AND(X14&gt;=0,X14=Z14),"△"))))</f>
        <v>○</v>
      </c>
      <c r="Y13" s="90"/>
      <c r="Z13" s="91"/>
      <c r="AA13" s="70" t="str">
        <f>IF(AND(AA14="",AA14=AC14),"",IF(AA14&gt;AC14,"○",IF(AA14&lt;AC14,"●",IF(AND(AA14&gt;=0,AA14=AC14),"△"))))</f>
        <v>○</v>
      </c>
      <c r="AB13" s="71"/>
      <c r="AC13" s="72"/>
      <c r="AD13" s="70" t="str">
        <f>IF(AND(AD14="",AD14=AF14),"",IF(AD14&gt;AF14,"○",IF(AD14&lt;AF14,"●",IF(AND(AD14&gt;=0,AD14=AF14),"△"))))</f>
        <v>○</v>
      </c>
      <c r="AE13" s="71"/>
      <c r="AF13" s="71"/>
      <c r="AG13" s="81">
        <f>COUNTIF(C13:AF13,"○")</f>
        <v>8</v>
      </c>
      <c r="AH13" s="85">
        <f>COUNTIF(C13:AF13,"△")</f>
        <v>1</v>
      </c>
      <c r="AI13" s="83">
        <f>COUNTIF(C13:AF13,"●")</f>
        <v>0</v>
      </c>
      <c r="AJ13" s="61">
        <f>AG13*3+AH13*1</f>
        <v>25</v>
      </c>
      <c r="AK13" s="63">
        <f>SUM(N7:N26)</f>
        <v>42</v>
      </c>
      <c r="AL13" s="65">
        <f>SUM(L7:L26)</f>
        <v>9</v>
      </c>
      <c r="AM13" s="88">
        <f>AK13-AL13</f>
        <v>33</v>
      </c>
      <c r="AN13" s="61">
        <f>RANK(AO13,AO$7:AO$26)</f>
        <v>1</v>
      </c>
      <c r="AO13" s="112">
        <f>10000*AJ13+100*AM13+AK13</f>
        <v>253342</v>
      </c>
    </row>
    <row r="14" spans="1:41" ht="10.5" customHeight="1">
      <c r="A14" s="67"/>
      <c r="B14" s="69"/>
      <c r="C14" s="10">
        <f>IF(L7="","",N8)</f>
        <v>8</v>
      </c>
      <c r="D14" s="9" t="s">
        <v>7</v>
      </c>
      <c r="E14" s="8">
        <f>IF(L7="","",L8)</f>
        <v>2</v>
      </c>
      <c r="F14" s="10">
        <f>IF(L9="","",N10)</f>
        <v>8</v>
      </c>
      <c r="G14" s="9" t="s">
        <v>7</v>
      </c>
      <c r="H14" s="8">
        <f>IF(L9="","",L10)</f>
        <v>1</v>
      </c>
      <c r="I14" s="10">
        <f>IF(L11="","",N12)</f>
        <v>5</v>
      </c>
      <c r="J14" s="9" t="s">
        <v>7</v>
      </c>
      <c r="K14" s="8">
        <f>IF(L11="","",L12)</f>
        <v>1</v>
      </c>
      <c r="L14" s="13"/>
      <c r="M14" s="12"/>
      <c r="N14" s="11"/>
      <c r="O14" s="10">
        <v>2</v>
      </c>
      <c r="P14" s="9" t="s">
        <v>7</v>
      </c>
      <c r="Q14" s="8">
        <v>0</v>
      </c>
      <c r="R14" s="10">
        <v>2</v>
      </c>
      <c r="S14" s="9" t="s">
        <v>7</v>
      </c>
      <c r="T14" s="44">
        <v>2</v>
      </c>
      <c r="U14" s="46">
        <v>5</v>
      </c>
      <c r="V14" s="47" t="s">
        <v>7</v>
      </c>
      <c r="W14" s="48">
        <v>0</v>
      </c>
      <c r="X14" s="45">
        <v>4</v>
      </c>
      <c r="Y14" s="9" t="s">
        <v>7</v>
      </c>
      <c r="Z14" s="8">
        <v>1</v>
      </c>
      <c r="AA14" s="10">
        <v>4</v>
      </c>
      <c r="AB14" s="9" t="s">
        <v>7</v>
      </c>
      <c r="AC14" s="8">
        <v>2</v>
      </c>
      <c r="AD14" s="10">
        <v>4</v>
      </c>
      <c r="AE14" s="9" t="s">
        <v>7</v>
      </c>
      <c r="AF14" s="44">
        <v>0</v>
      </c>
      <c r="AG14" s="81"/>
      <c r="AH14" s="85"/>
      <c r="AI14" s="83"/>
      <c r="AJ14" s="62"/>
      <c r="AK14" s="64"/>
      <c r="AL14" s="62"/>
      <c r="AM14" s="89"/>
      <c r="AN14" s="62"/>
      <c r="AO14" s="112"/>
    </row>
    <row r="15" spans="1:41" ht="12.75" customHeight="1">
      <c r="A15" s="66">
        <v>5</v>
      </c>
      <c r="B15" s="68" t="s">
        <v>6</v>
      </c>
      <c r="C15" s="70" t="str">
        <f>IF(AND(C16="",C16=E16),"",IF(C16&gt;E16,"○",IF(C16&lt;E16,"●",IF(AND(C16&gt;=0,C16=E16),"△"))))</f>
        <v>○</v>
      </c>
      <c r="D15" s="71"/>
      <c r="E15" s="72"/>
      <c r="F15" s="70" t="str">
        <f>IF(AND(F16="",F16=H16),"",IF(F16&gt;H16,"○",IF(F16&lt;H16,"●",IF(AND(F16&gt;=0,F16=H16),"△"))))</f>
        <v>●</v>
      </c>
      <c r="G15" s="71"/>
      <c r="H15" s="72"/>
      <c r="I15" s="70" t="str">
        <f>IF(AND(I16="",I16=K16),"",IF(I16&gt;K16,"○",IF(I16&lt;K16,"●",IF(AND(I16&gt;=0,I16=K16),"△"))))</f>
        <v>●</v>
      </c>
      <c r="J15" s="71"/>
      <c r="K15" s="72"/>
      <c r="L15" s="70" t="str">
        <f>IF(AND(L16="",L16=N16),"",IF(L16&gt;N16,"○",IF(L16&lt;N16,"●",IF(AND(L16&gt;=0,L16=N16),"△"))))</f>
        <v>●</v>
      </c>
      <c r="M15" s="71"/>
      <c r="N15" s="72"/>
      <c r="O15" s="95"/>
      <c r="P15" s="96"/>
      <c r="Q15" s="97"/>
      <c r="R15" s="70" t="str">
        <f>IF(AND(R16="",R16=T16),"",IF(R16&gt;T16,"○",IF(R16&lt;T16,"●",IF(AND(R16&gt;=0,R16=T16),"△"))))</f>
        <v>△</v>
      </c>
      <c r="S15" s="71"/>
      <c r="T15" s="71"/>
      <c r="U15" s="70" t="str">
        <f>IF(AND(U16="",U16=W16),"",IF(U16&gt;W16,"○",IF(U16&lt;W16,"●",IF(AND(U16&gt;=0,U16=W16),"△"))))</f>
        <v>○</v>
      </c>
      <c r="V15" s="71"/>
      <c r="W15" s="72"/>
      <c r="X15" s="100" t="str">
        <f>IF(AND(X16="",X16=Z16),"",IF(X16&gt;Z16,"○",IF(X16&lt;Z16,"●",IF(AND(X16&gt;=0,X16=Z16),"△"))))</f>
        <v>●</v>
      </c>
      <c r="Y15" s="100"/>
      <c r="Z15" s="101"/>
      <c r="AA15" s="99" t="str">
        <f>IF(AND(AA16="",AA16=AC16),"",IF(AA16&gt;AC16,"○",IF(AA16&lt;AC16,"●",IF(AND(AA16&gt;=0,AA16=AC16),"△"))))</f>
        <v>△</v>
      </c>
      <c r="AB15" s="100"/>
      <c r="AC15" s="101"/>
      <c r="AD15" s="70" t="str">
        <f>IF(AND(AD16="",AD16=AF16),"",IF(AD16&gt;AF16,"○",IF(AD16&lt;AF16,"●",IF(AND(AD16&gt;=0,AD16=AF16),"△"))))</f>
        <v>●</v>
      </c>
      <c r="AE15" s="71"/>
      <c r="AF15" s="71"/>
      <c r="AG15" s="81">
        <f>COUNTIF(C15:AF15,"○")</f>
        <v>2</v>
      </c>
      <c r="AH15" s="85">
        <f>COUNTIF(C15:AF15,"△")</f>
        <v>2</v>
      </c>
      <c r="AI15" s="83">
        <f>COUNTIF(C15:AF15,"●")</f>
        <v>5</v>
      </c>
      <c r="AJ15" s="61">
        <f>AG15*3+AH15*1</f>
        <v>8</v>
      </c>
      <c r="AK15" s="63">
        <f>SUM(Q7:Q26)</f>
        <v>7</v>
      </c>
      <c r="AL15" s="65">
        <f>SUM(O7:O26)</f>
        <v>16</v>
      </c>
      <c r="AM15" s="88">
        <f>AK15-AL15</f>
        <v>-9</v>
      </c>
      <c r="AN15" s="61">
        <f>RANK(AO15,AO$7:AO$26)</f>
        <v>7</v>
      </c>
      <c r="AO15" s="112">
        <f>10000*AJ15+100*AM15+AK15</f>
        <v>79107</v>
      </c>
    </row>
    <row r="16" spans="1:41" ht="10.5" customHeight="1">
      <c r="A16" s="67"/>
      <c r="B16" s="69"/>
      <c r="C16" s="10">
        <f>IF(O7="","",Q8)</f>
        <v>3</v>
      </c>
      <c r="D16" s="9" t="s">
        <v>7</v>
      </c>
      <c r="E16" s="8">
        <f>IF(O7="","",O8)</f>
        <v>2</v>
      </c>
      <c r="F16" s="10">
        <f>IF(O9="","",Q10)</f>
        <v>0</v>
      </c>
      <c r="G16" s="9" t="s">
        <v>7</v>
      </c>
      <c r="H16" s="8">
        <f>IF(O9="","",O10)</f>
        <v>2</v>
      </c>
      <c r="I16" s="10">
        <f>IF(O11="","",Q12)</f>
        <v>0</v>
      </c>
      <c r="J16" s="9" t="s">
        <v>7</v>
      </c>
      <c r="K16" s="8">
        <f>IF(O11="","",O12)</f>
        <v>3</v>
      </c>
      <c r="L16" s="10">
        <f>IF(O13="","",Q14)</f>
        <v>0</v>
      </c>
      <c r="M16" s="9" t="s">
        <v>7</v>
      </c>
      <c r="N16" s="8">
        <f>IF(O13="","",O14)</f>
        <v>2</v>
      </c>
      <c r="O16" s="13"/>
      <c r="P16" s="12"/>
      <c r="Q16" s="11"/>
      <c r="R16" s="10">
        <v>1</v>
      </c>
      <c r="S16" s="9" t="s">
        <v>7</v>
      </c>
      <c r="T16" s="44">
        <v>1</v>
      </c>
      <c r="U16" s="10">
        <v>1</v>
      </c>
      <c r="V16" s="9" t="s">
        <v>7</v>
      </c>
      <c r="W16" s="8">
        <v>0</v>
      </c>
      <c r="X16" s="53">
        <v>0</v>
      </c>
      <c r="Y16" s="54" t="s">
        <v>7</v>
      </c>
      <c r="Z16" s="55">
        <v>3</v>
      </c>
      <c r="AA16" s="38">
        <v>1</v>
      </c>
      <c r="AB16" s="39" t="s">
        <v>7</v>
      </c>
      <c r="AC16" s="40">
        <v>1</v>
      </c>
      <c r="AD16" s="10">
        <v>1</v>
      </c>
      <c r="AE16" s="9" t="s">
        <v>7</v>
      </c>
      <c r="AF16" s="44">
        <v>2</v>
      </c>
      <c r="AG16" s="81"/>
      <c r="AH16" s="85"/>
      <c r="AI16" s="83"/>
      <c r="AJ16" s="62"/>
      <c r="AK16" s="64"/>
      <c r="AL16" s="62"/>
      <c r="AM16" s="89"/>
      <c r="AN16" s="62"/>
      <c r="AO16" s="112"/>
    </row>
    <row r="17" spans="1:41" ht="13.5">
      <c r="A17" s="66">
        <v>6</v>
      </c>
      <c r="B17" s="68" t="s">
        <v>22</v>
      </c>
      <c r="C17" s="70" t="str">
        <f>IF(AND(C18="",C18=E18),"",IF(C18&gt;E18,"○",IF(C18&lt;E18,"●",IF(AND(C18&gt;=0,C18=E18),"△"))))</f>
        <v>○</v>
      </c>
      <c r="D17" s="71"/>
      <c r="E17" s="72"/>
      <c r="F17" s="70" t="str">
        <f>IF(AND(F18="",F18=H18),"",IF(F18&gt;H18,"○",IF(F18&lt;H18,"●",IF(AND(F18&gt;=0,F18=H18),"△"))))</f>
        <v>●</v>
      </c>
      <c r="G17" s="71"/>
      <c r="H17" s="72"/>
      <c r="I17" s="70" t="str">
        <f>IF(AND(I18="",I18=K18),"",IF(I18&gt;K18,"○",IF(I18&lt;K18,"●",IF(AND(I18&gt;=0,I18=K18),"△"))))</f>
        <v>●</v>
      </c>
      <c r="J17" s="71"/>
      <c r="K17" s="72"/>
      <c r="L17" s="70" t="str">
        <f>IF(AND(L18="",L18=N18),"",IF(L18&gt;N18,"○",IF(L18&lt;N18,"●",IF(AND(L18&gt;=0,L18=N18),"△"))))</f>
        <v>△</v>
      </c>
      <c r="M17" s="71"/>
      <c r="N17" s="72"/>
      <c r="O17" s="70" t="str">
        <f>IF(AND(O18="",O18=Q18),"",IF(O18&gt;Q18,"○",IF(O18&lt;Q18,"●",IF(AND(O18&gt;=0,O18=Q18),"△"))))</f>
        <v>△</v>
      </c>
      <c r="P17" s="71"/>
      <c r="Q17" s="72"/>
      <c r="R17" s="95"/>
      <c r="S17" s="96"/>
      <c r="T17" s="97"/>
      <c r="U17" s="98" t="str">
        <f>IF(AND(U18="",U18=W18),"",IF(U18&gt;W18,"○",IF(U18&lt;W18,"●",IF(AND(U18&gt;=0,U18=W18),"△"))))</f>
        <v>●</v>
      </c>
      <c r="V17" s="90"/>
      <c r="W17" s="90"/>
      <c r="X17" s="70" t="str">
        <f>IF(AND(X18="",X18=Z18),"",IF(X18&gt;Z18,"○",IF(X18&lt;Z18,"●",IF(AND(X18&gt;=0,X18=Z18),"△"))))</f>
        <v>●</v>
      </c>
      <c r="Y17" s="71"/>
      <c r="Z17" s="72"/>
      <c r="AA17" s="71" t="str">
        <f>IF(AND(AA18="",AA18=AC18),"",IF(AA18&gt;AC18,"○",IF(AA18&lt;AC18,"●",IF(AND(AA18&gt;=0,AA18=AC18),"△"))))</f>
        <v>○</v>
      </c>
      <c r="AB17" s="71"/>
      <c r="AC17" s="72"/>
      <c r="AD17" s="70" t="str">
        <f>IF(AND(AD18="",AD18=AF18),"",IF(AD18&gt;AF18,"○",IF(AD18&lt;AF18,"●",IF(AND(AD18&gt;=0,AD18=AF18),"△"))))</f>
        <v>○</v>
      </c>
      <c r="AE17" s="71"/>
      <c r="AF17" s="71"/>
      <c r="AG17" s="81">
        <f>COUNTIF(C17:AF17,"○")</f>
        <v>3</v>
      </c>
      <c r="AH17" s="85">
        <f>COUNTIF(C17:AF17,"△")</f>
        <v>2</v>
      </c>
      <c r="AI17" s="83">
        <f>COUNTIF(C17:AF17,"●")</f>
        <v>4</v>
      </c>
      <c r="AJ17" s="61">
        <f>AG17*3+AH17*1</f>
        <v>11</v>
      </c>
      <c r="AK17" s="63">
        <f>SUM(T7:T26)</f>
        <v>7</v>
      </c>
      <c r="AL17" s="65">
        <f>SUM(R7:R26)</f>
        <v>10</v>
      </c>
      <c r="AM17" s="88">
        <f>AK17-AL17</f>
        <v>-3</v>
      </c>
      <c r="AN17" s="61">
        <f>RANK(AO17,AO$7:AO$26)</f>
        <v>6</v>
      </c>
      <c r="AO17" s="112">
        <f>10000*AJ17+100*AM17+AK17</f>
        <v>109707</v>
      </c>
    </row>
    <row r="18" spans="1:41" ht="10.5" customHeight="1">
      <c r="A18" s="67"/>
      <c r="B18" s="69"/>
      <c r="C18" s="10">
        <f>IF(R7="","",T8)</f>
        <v>1</v>
      </c>
      <c r="D18" s="9" t="s">
        <v>7</v>
      </c>
      <c r="E18" s="8">
        <f>IF(R7="","",R8)</f>
        <v>0</v>
      </c>
      <c r="F18" s="10">
        <f>IF(R9="","",T10)</f>
        <v>0</v>
      </c>
      <c r="G18" s="9" t="s">
        <v>7</v>
      </c>
      <c r="H18" s="8">
        <f>IF(R9="","",R10)</f>
        <v>1</v>
      </c>
      <c r="I18" s="10">
        <f>IF(R11="","",T12)</f>
        <v>0</v>
      </c>
      <c r="J18" s="9" t="s">
        <v>7</v>
      </c>
      <c r="K18" s="8">
        <f>IF(R11="","",R12)</f>
        <v>3</v>
      </c>
      <c r="L18" s="10">
        <f>IF(R13="","",T14)</f>
        <v>2</v>
      </c>
      <c r="M18" s="9" t="s">
        <v>7</v>
      </c>
      <c r="N18" s="8">
        <f>IF(R13="","",R14)</f>
        <v>2</v>
      </c>
      <c r="O18" s="10">
        <f>IF(R15="","",T16)</f>
        <v>1</v>
      </c>
      <c r="P18" s="9" t="s">
        <v>7</v>
      </c>
      <c r="Q18" s="8">
        <f>IF(R15="","",R16)</f>
        <v>1</v>
      </c>
      <c r="R18" s="13"/>
      <c r="S18" s="12"/>
      <c r="T18" s="11"/>
      <c r="U18" s="10">
        <v>0</v>
      </c>
      <c r="V18" s="9" t="s">
        <v>7</v>
      </c>
      <c r="W18" s="44">
        <v>2</v>
      </c>
      <c r="X18" s="10">
        <v>0</v>
      </c>
      <c r="Y18" s="9" t="s">
        <v>7</v>
      </c>
      <c r="Z18" s="8">
        <v>1</v>
      </c>
      <c r="AA18" s="45">
        <v>2</v>
      </c>
      <c r="AB18" s="9" t="s">
        <v>7</v>
      </c>
      <c r="AC18" s="8">
        <v>0</v>
      </c>
      <c r="AD18" s="10">
        <v>1</v>
      </c>
      <c r="AE18" s="9" t="s">
        <v>7</v>
      </c>
      <c r="AF18" s="44">
        <v>0</v>
      </c>
      <c r="AG18" s="81"/>
      <c r="AH18" s="85"/>
      <c r="AI18" s="83"/>
      <c r="AJ18" s="62"/>
      <c r="AK18" s="64"/>
      <c r="AL18" s="62"/>
      <c r="AM18" s="89"/>
      <c r="AN18" s="62"/>
      <c r="AO18" s="112"/>
    </row>
    <row r="19" spans="1:41" ht="12.75" customHeight="1">
      <c r="A19" s="66">
        <v>7</v>
      </c>
      <c r="B19" s="68" t="s">
        <v>0</v>
      </c>
      <c r="C19" s="70" t="str">
        <f>IF(AND(C20="",C20=E20),"",IF(C20&gt;E20,"○",IF(C20&lt;E20,"●",IF(AND(C20&gt;=0,C20=E20),"△"))))</f>
        <v>○</v>
      </c>
      <c r="D19" s="71"/>
      <c r="E19" s="72"/>
      <c r="F19" s="70" t="str">
        <f>IF(AND(F20="",F20=H20),"",IF(F20&gt;H20,"○",IF(F20&lt;H20,"●",IF(AND(F20&gt;=0,F20=H20),"△"))))</f>
        <v>○</v>
      </c>
      <c r="G19" s="71"/>
      <c r="H19" s="72"/>
      <c r="I19" s="70" t="str">
        <f>IF(AND(I20="",I20=K20),"",IF(I20&gt;K20,"○",IF(I20&lt;K20,"●",IF(AND(I20&gt;=0,I20=K20),"△"))))</f>
        <v>△</v>
      </c>
      <c r="J19" s="71"/>
      <c r="K19" s="72"/>
      <c r="L19" s="70" t="str">
        <f>IF(AND(L20="",L20=N20),"",IF(L20&gt;N20,"○",IF(L20&lt;N20,"●",IF(AND(L20&gt;=0,L20=N20),"△"))))</f>
        <v>●</v>
      </c>
      <c r="M19" s="71"/>
      <c r="N19" s="72"/>
      <c r="O19" s="70" t="str">
        <f>IF(AND(O20="",O20=Q20),"",IF(O20&gt;Q20,"○",IF(O20&lt;Q20,"●",IF(AND(O20&gt;=0,O20=Q20),"△"))))</f>
        <v>●</v>
      </c>
      <c r="P19" s="71"/>
      <c r="Q19" s="72"/>
      <c r="R19" s="70" t="str">
        <f>IF(AND(R20="",R20=T20),"",IF(R20&gt;T20,"○",IF(R20&lt;T20,"●",IF(AND(R20&gt;=0,R20=T20),"△"))))</f>
        <v>○</v>
      </c>
      <c r="S19" s="71"/>
      <c r="T19" s="72"/>
      <c r="U19" s="95"/>
      <c r="V19" s="96"/>
      <c r="W19" s="97"/>
      <c r="X19" s="98" t="str">
        <f>IF(AND(X20="",X20=Z20),"",IF(X20&gt;Z20,"○",IF(X20&lt;Z20,"●",IF(AND(X20&gt;=0,X20=Z20),"△"))))</f>
        <v>○</v>
      </c>
      <c r="Y19" s="90"/>
      <c r="Z19" s="91"/>
      <c r="AA19" s="70" t="str">
        <f>IF(AND(AA20="",AA20=AC20),"",IF(AA20&gt;AC20,"○",IF(AA20&lt;AC20,"●",IF(AND(AA20&gt;=0,AA20=AC20),"△"))))</f>
        <v>○</v>
      </c>
      <c r="AB19" s="71"/>
      <c r="AC19" s="72"/>
      <c r="AD19" s="70" t="str">
        <f>IF(AND(AD20="",AD20=AF20),"",IF(AD20&gt;AF20,"○",IF(AD20&lt;AF20,"●",IF(AND(AD20&gt;=0,AD20=AF20),"△"))))</f>
        <v>●</v>
      </c>
      <c r="AE19" s="71"/>
      <c r="AF19" s="71"/>
      <c r="AG19" s="81">
        <f>COUNTIF(C19:AF19,"○")</f>
        <v>5</v>
      </c>
      <c r="AH19" s="85">
        <f>COUNTIF(C19:AF19,"△")</f>
        <v>1</v>
      </c>
      <c r="AI19" s="83">
        <f>COUNTIF(C19:AF19,"●")</f>
        <v>3</v>
      </c>
      <c r="AJ19" s="61">
        <f>AG19*3+AH19*1</f>
        <v>16</v>
      </c>
      <c r="AK19" s="63">
        <f>SUM(W7:W26)</f>
        <v>14</v>
      </c>
      <c r="AL19" s="65">
        <f>SUM(U7:U26)</f>
        <v>14</v>
      </c>
      <c r="AM19" s="88">
        <f>AK19-AL19</f>
        <v>0</v>
      </c>
      <c r="AN19" s="61">
        <f>RANK(AO19,AO$7:AO$26)</f>
        <v>4</v>
      </c>
      <c r="AO19" s="112">
        <f>10000*AJ19+100*AM19+AK19</f>
        <v>160014</v>
      </c>
    </row>
    <row r="20" spans="1:41" ht="9.75" customHeight="1">
      <c r="A20" s="67"/>
      <c r="B20" s="69"/>
      <c r="C20" s="10">
        <f>IF(U7="","",W8)</f>
        <v>2</v>
      </c>
      <c r="D20" s="9" t="s">
        <v>7</v>
      </c>
      <c r="E20" s="8">
        <f>IF(U7="","",U8)</f>
        <v>1</v>
      </c>
      <c r="F20" s="10">
        <f>IF(U9="","",W10)</f>
        <v>3</v>
      </c>
      <c r="G20" s="9" t="s">
        <v>7</v>
      </c>
      <c r="H20" s="8">
        <f>IF(U9="","",U10)</f>
        <v>2</v>
      </c>
      <c r="I20" s="10">
        <f>IF(U11="","",W12)</f>
        <v>1</v>
      </c>
      <c r="J20" s="9" t="s">
        <v>7</v>
      </c>
      <c r="K20" s="8">
        <f>IF(U11="","",U12)</f>
        <v>1</v>
      </c>
      <c r="L20" s="10">
        <f>IF(U13="","",W14)</f>
        <v>0</v>
      </c>
      <c r="M20" s="9" t="s">
        <v>7</v>
      </c>
      <c r="N20" s="8">
        <f>IF(U13="","",U14)</f>
        <v>5</v>
      </c>
      <c r="O20" s="10">
        <f>IF(U15="","",W16)</f>
        <v>0</v>
      </c>
      <c r="P20" s="9" t="s">
        <v>7</v>
      </c>
      <c r="Q20" s="8">
        <f>IF(U15="","",U16)</f>
        <v>1</v>
      </c>
      <c r="R20" s="10">
        <f>IF(U17="","",W18)</f>
        <v>2</v>
      </c>
      <c r="S20" s="9" t="s">
        <v>7</v>
      </c>
      <c r="T20" s="8">
        <f>IF(U17="","",U18)</f>
        <v>0</v>
      </c>
      <c r="U20" s="13"/>
      <c r="V20" s="12"/>
      <c r="W20" s="11"/>
      <c r="X20" s="15">
        <v>2</v>
      </c>
      <c r="Y20" s="9" t="s">
        <v>7</v>
      </c>
      <c r="Z20" s="14">
        <v>1</v>
      </c>
      <c r="AA20" s="10">
        <v>4</v>
      </c>
      <c r="AB20" s="9" t="s">
        <v>7</v>
      </c>
      <c r="AC20" s="8">
        <v>1</v>
      </c>
      <c r="AD20" s="10">
        <v>0</v>
      </c>
      <c r="AE20" s="9" t="s">
        <v>7</v>
      </c>
      <c r="AF20" s="44">
        <v>2</v>
      </c>
      <c r="AG20" s="81"/>
      <c r="AH20" s="85"/>
      <c r="AI20" s="83"/>
      <c r="AJ20" s="62"/>
      <c r="AK20" s="64"/>
      <c r="AL20" s="62"/>
      <c r="AM20" s="89"/>
      <c r="AN20" s="62"/>
      <c r="AO20" s="112"/>
    </row>
    <row r="21" spans="1:41" ht="12.75" customHeight="1">
      <c r="A21" s="66">
        <v>8</v>
      </c>
      <c r="B21" s="68" t="s">
        <v>1</v>
      </c>
      <c r="C21" s="70" t="str">
        <f>IF(AND(C22="",C22=E22),"",IF(C22&gt;E22,"○",IF(C22&lt;E22,"●",IF(AND(C22&gt;=0,C22=E22),"△"))))</f>
        <v>△</v>
      </c>
      <c r="D21" s="71"/>
      <c r="E21" s="72"/>
      <c r="F21" s="70" t="str">
        <f>IF(AND(F22="",F22=H22),"",IF(F22&gt;H22,"○",IF(F22&lt;H22,"●",IF(AND(F22&gt;=0,F22=H22),"△"))))</f>
        <v>○</v>
      </c>
      <c r="G21" s="71"/>
      <c r="H21" s="72"/>
      <c r="I21" s="70" t="str">
        <f>IF(AND(I22="",I22=K22),"",IF(I22&gt;K22,"○",IF(I22&lt;K22,"●",IF(AND(I22&gt;=0,I22=K22),"△"))))</f>
        <v>●</v>
      </c>
      <c r="J21" s="71"/>
      <c r="K21" s="72"/>
      <c r="L21" s="70" t="str">
        <f>IF(AND(L22="",L22=N22),"",IF(L22&gt;N22,"○",IF(L22&lt;N22,"●",IF(AND(L22&gt;=0,L22=N22),"△"))))</f>
        <v>●</v>
      </c>
      <c r="M21" s="71"/>
      <c r="N21" s="72"/>
      <c r="O21" s="70" t="str">
        <f>IF(AND(O22="",O22=Q22),"",IF(O22&gt;Q22,"○",IF(O22&lt;Q22,"●",IF(AND(O22&gt;=0,O22=Q22),"△"))))</f>
        <v>○</v>
      </c>
      <c r="P21" s="71"/>
      <c r="Q21" s="72"/>
      <c r="R21" s="70" t="str">
        <f>IF(AND(R22="",R22=T22),"",IF(R22&gt;T22,"○",IF(R22&lt;T22,"●",IF(AND(R22&gt;=0,R22=T22),"△"))))</f>
        <v>○</v>
      </c>
      <c r="S21" s="71"/>
      <c r="T21" s="72"/>
      <c r="U21" s="70" t="str">
        <f>IF(AND(U22="",U22=W22),"",IF(U22&gt;W22,"○",IF(U22&lt;W22,"●",IF(AND(U22&gt;=0,U22=W22),"△"))))</f>
        <v>●</v>
      </c>
      <c r="V21" s="71"/>
      <c r="W21" s="72"/>
      <c r="X21" s="95"/>
      <c r="Y21" s="96"/>
      <c r="Z21" s="97"/>
      <c r="AA21" s="70" t="str">
        <f>IF(AND(AA22="",AA22=AC22),"",IF(AA22&gt;AC22,"○",IF(AA22&lt;AC22,"●",IF(AND(AA22&gt;=0,AA22=AC22),"△"))))</f>
        <v>○</v>
      </c>
      <c r="AB21" s="71"/>
      <c r="AC21" s="72"/>
      <c r="AD21" s="70" t="str">
        <f>IF(AND(AD22="",AD22=AF22),"",IF(AD22&gt;AF22,"○",IF(AD22&lt;AF22,"●",IF(AND(AD22&gt;=0,AD22=AF22),"△"))))</f>
        <v>○</v>
      </c>
      <c r="AE21" s="71"/>
      <c r="AF21" s="71"/>
      <c r="AG21" s="81">
        <f>COUNTIF(C21:AF21,"○")</f>
        <v>5</v>
      </c>
      <c r="AH21" s="85">
        <f>COUNTIF(C21:AF21,"△")</f>
        <v>1</v>
      </c>
      <c r="AI21" s="83">
        <f>COUNTIF(C21:AF21,"●")</f>
        <v>3</v>
      </c>
      <c r="AJ21" s="61">
        <f>AG21*3+AH21*1</f>
        <v>16</v>
      </c>
      <c r="AK21" s="63">
        <f>SUM(Z7:Z26)</f>
        <v>19</v>
      </c>
      <c r="AL21" s="65">
        <f>SUM(X7:X26)</f>
        <v>15</v>
      </c>
      <c r="AM21" s="88">
        <f>AK21-AL21</f>
        <v>4</v>
      </c>
      <c r="AN21" s="61">
        <f>RANK(AO21,AO$7:AO$26)</f>
        <v>3</v>
      </c>
      <c r="AO21" s="112">
        <f>10000*AJ21+100*AM21+AK21</f>
        <v>160419</v>
      </c>
    </row>
    <row r="22" spans="1:41" ht="10.5" customHeight="1">
      <c r="A22" s="67"/>
      <c r="B22" s="69"/>
      <c r="C22" s="10">
        <f>IF(X7="","",Z8)</f>
        <v>2</v>
      </c>
      <c r="D22" s="9" t="s">
        <v>7</v>
      </c>
      <c r="E22" s="8">
        <f>IF(X7="","",X8)</f>
        <v>2</v>
      </c>
      <c r="F22" s="10">
        <f>IF(X9="","",Z10)</f>
        <v>3</v>
      </c>
      <c r="G22" s="9" t="s">
        <v>7</v>
      </c>
      <c r="H22" s="8">
        <f>IF(X9="","",X10)</f>
        <v>2</v>
      </c>
      <c r="I22" s="10">
        <f>IF(X11="","",Z12)</f>
        <v>0</v>
      </c>
      <c r="J22" s="9" t="s">
        <v>7</v>
      </c>
      <c r="K22" s="8">
        <f>IF(X11="","",X12)</f>
        <v>1</v>
      </c>
      <c r="L22" s="10">
        <f>IF(X13="","",Z14)</f>
        <v>1</v>
      </c>
      <c r="M22" s="9" t="s">
        <v>7</v>
      </c>
      <c r="N22" s="8">
        <f>IF(X13="","",X14)</f>
        <v>4</v>
      </c>
      <c r="O22" s="10">
        <f>IF(X15="","",Z16)</f>
        <v>3</v>
      </c>
      <c r="P22" s="9" t="s">
        <v>7</v>
      </c>
      <c r="Q22" s="8">
        <f>IF(X15="","",X16)</f>
        <v>0</v>
      </c>
      <c r="R22" s="10">
        <f>IF(X17="","",Z18)</f>
        <v>1</v>
      </c>
      <c r="S22" s="9" t="s">
        <v>7</v>
      </c>
      <c r="T22" s="8">
        <f>IF(X17="","",X18)</f>
        <v>0</v>
      </c>
      <c r="U22" s="10">
        <f>IF(X19="","",Z20)</f>
        <v>1</v>
      </c>
      <c r="V22" s="9" t="s">
        <v>7</v>
      </c>
      <c r="W22" s="8">
        <f>IF(X19="","",X20)</f>
        <v>2</v>
      </c>
      <c r="X22" s="13"/>
      <c r="Y22" s="12"/>
      <c r="Z22" s="11"/>
      <c r="AA22" s="10">
        <v>5</v>
      </c>
      <c r="AB22" s="9" t="s">
        <v>7</v>
      </c>
      <c r="AC22" s="8">
        <v>2</v>
      </c>
      <c r="AD22" s="46">
        <v>3</v>
      </c>
      <c r="AE22" s="47" t="s">
        <v>7</v>
      </c>
      <c r="AF22" s="51">
        <v>2</v>
      </c>
      <c r="AG22" s="81"/>
      <c r="AH22" s="85"/>
      <c r="AI22" s="83"/>
      <c r="AJ22" s="62"/>
      <c r="AK22" s="64"/>
      <c r="AL22" s="62"/>
      <c r="AM22" s="89"/>
      <c r="AN22" s="62"/>
      <c r="AO22" s="112"/>
    </row>
    <row r="23" spans="1:41" ht="12.75" customHeight="1">
      <c r="A23" s="66">
        <v>9</v>
      </c>
      <c r="B23" s="68" t="s">
        <v>17</v>
      </c>
      <c r="C23" s="70" t="str">
        <f>IF(AND(C24="",C24=E24),"",IF(C24&gt;E24,"○",IF(C24&lt;E24,"●",IF(AND(C24&gt;=0,C24=E24),"△"))))</f>
        <v>●</v>
      </c>
      <c r="D23" s="71"/>
      <c r="E23" s="72"/>
      <c r="F23" s="70" t="str">
        <f>IF(AND(F24="",F24=H24),"",IF(F24&gt;H24,"○",IF(F24&lt;H24,"●",IF(AND(F24&gt;=0,F24=H24),"△"))))</f>
        <v>●</v>
      </c>
      <c r="G23" s="71"/>
      <c r="H23" s="72"/>
      <c r="I23" s="70" t="str">
        <f>IF(AND(I24="",I24=K24),"",IF(I24&gt;K24,"○",IF(I24&lt;K24,"●",IF(AND(I24&gt;=0,I24=K24),"△"))))</f>
        <v>●</v>
      </c>
      <c r="J23" s="71"/>
      <c r="K23" s="72"/>
      <c r="L23" s="70" t="str">
        <f>IF(AND(L24="",L24=N24),"",IF(L24&gt;N24,"○",IF(L24&lt;N24,"●",IF(AND(L24&gt;=0,L24=N24),"△"))))</f>
        <v>●</v>
      </c>
      <c r="M23" s="71"/>
      <c r="N23" s="72"/>
      <c r="O23" s="70" t="str">
        <f>IF(AND(O24="",O24=Q24),"",IF(O24&gt;Q24,"○",IF(O24&lt;Q24,"●",IF(AND(O24&gt;=0,O24=Q24),"△"))))</f>
        <v>△</v>
      </c>
      <c r="P23" s="71"/>
      <c r="Q23" s="72"/>
      <c r="R23" s="70" t="str">
        <f>IF(AND(R24="",R24=T24),"",IF(R24&gt;T24,"○",IF(R24&lt;T24,"●",IF(AND(R24&gt;=0,R24=T24),"△"))))</f>
        <v>●</v>
      </c>
      <c r="S23" s="71"/>
      <c r="T23" s="72"/>
      <c r="U23" s="70" t="str">
        <f>IF(AND(U24="",U24=W24),"",IF(U24&gt;W24,"○",IF(U24&lt;W24,"●",IF(AND(U24&gt;=0,U24=W24),"△"))))</f>
        <v>●</v>
      </c>
      <c r="V23" s="71"/>
      <c r="W23" s="72"/>
      <c r="X23" s="70" t="str">
        <f>IF(AND(X24="",X24=Z24),"",IF(X24&gt;Z24,"○",IF(X24&lt;Z24,"●",IF(AND(X24&gt;=0,X24=Z24),"△"))))</f>
        <v>●</v>
      </c>
      <c r="Y23" s="71"/>
      <c r="Z23" s="72"/>
      <c r="AA23" s="95"/>
      <c r="AB23" s="96"/>
      <c r="AC23" s="96"/>
      <c r="AD23" s="70" t="str">
        <f>IF(AND(AD24="",AD24=AF24),"",IF(AD24&gt;AF24,"○",IF(AD24&lt;AF24,"●",IF(AND(AD24&gt;=0,AD24=AF24),"△"))))</f>
        <v>△</v>
      </c>
      <c r="AE23" s="71"/>
      <c r="AF23" s="71"/>
      <c r="AG23" s="81">
        <f>COUNTIF(C23:AF23,"○")</f>
        <v>0</v>
      </c>
      <c r="AH23" s="85">
        <f>COUNTIF(C23:AF23,"△")</f>
        <v>2</v>
      </c>
      <c r="AI23" s="83">
        <f>COUNTIF(C23:AF23,"●")</f>
        <v>7</v>
      </c>
      <c r="AJ23" s="61">
        <f>AG23*3+AH23*1</f>
        <v>2</v>
      </c>
      <c r="AK23" s="63">
        <f>SUM(AC7:AC26)</f>
        <v>8</v>
      </c>
      <c r="AL23" s="65">
        <f>SUM(AA7:AA26)</f>
        <v>27</v>
      </c>
      <c r="AM23" s="88">
        <f>AK23-AL23</f>
        <v>-19</v>
      </c>
      <c r="AN23" s="61">
        <f>RANK(AO23,AO$7:AO$26)</f>
        <v>10</v>
      </c>
      <c r="AO23" s="112">
        <f>10000*AJ23+100*AM23+AK23</f>
        <v>18108</v>
      </c>
    </row>
    <row r="24" spans="1:41" ht="10.5" customHeight="1">
      <c r="A24" s="67"/>
      <c r="B24" s="69"/>
      <c r="C24" s="10">
        <f>IF(AA7="","",AC8)</f>
        <v>0</v>
      </c>
      <c r="D24" s="9" t="s">
        <v>7</v>
      </c>
      <c r="E24" s="8">
        <f>IF(AA7="","",AA8)</f>
        <v>2</v>
      </c>
      <c r="F24" s="10">
        <f>IF(AA9="","",AC10)</f>
        <v>1</v>
      </c>
      <c r="G24" s="9" t="s">
        <v>7</v>
      </c>
      <c r="H24" s="8">
        <f>IF(AA9="","",AA10)</f>
        <v>3</v>
      </c>
      <c r="I24" s="10">
        <f>IF(AA11="","",AC12)</f>
        <v>0</v>
      </c>
      <c r="J24" s="9" t="s">
        <v>7</v>
      </c>
      <c r="K24" s="8">
        <f>IF(AA11="","",AA12)</f>
        <v>5</v>
      </c>
      <c r="L24" s="10">
        <f>IF(AA13="","",AC14)</f>
        <v>2</v>
      </c>
      <c r="M24" s="9" t="s">
        <v>7</v>
      </c>
      <c r="N24" s="8">
        <f>IF(AA13="","",AA14)</f>
        <v>4</v>
      </c>
      <c r="O24" s="10">
        <f>IF(AA15="","",AC16)</f>
        <v>1</v>
      </c>
      <c r="P24" s="9" t="s">
        <v>7</v>
      </c>
      <c r="Q24" s="8">
        <f>IF(AA15="","",AA16)</f>
        <v>1</v>
      </c>
      <c r="R24" s="10">
        <f>IF(AA17="","",AC18)</f>
        <v>0</v>
      </c>
      <c r="S24" s="9" t="s">
        <v>7</v>
      </c>
      <c r="T24" s="8">
        <f>IF(AA17="","",AA18)</f>
        <v>2</v>
      </c>
      <c r="U24" s="10">
        <f>IF(AA19="","",AC20)</f>
        <v>1</v>
      </c>
      <c r="V24" s="9" t="s">
        <v>7</v>
      </c>
      <c r="W24" s="8">
        <f>IF(AA19="","",AA20)</f>
        <v>4</v>
      </c>
      <c r="X24" s="10">
        <f>IF(AA21="","",AC22)</f>
        <v>2</v>
      </c>
      <c r="Y24" s="9" t="s">
        <v>7</v>
      </c>
      <c r="Z24" s="8">
        <f>IF(AA21="","",AA22)</f>
        <v>5</v>
      </c>
      <c r="AA24" s="13"/>
      <c r="AB24" s="12"/>
      <c r="AC24" s="50"/>
      <c r="AD24" s="10">
        <v>1</v>
      </c>
      <c r="AE24" s="9" t="s">
        <v>7</v>
      </c>
      <c r="AF24" s="44">
        <v>1</v>
      </c>
      <c r="AG24" s="81"/>
      <c r="AH24" s="85"/>
      <c r="AI24" s="83"/>
      <c r="AJ24" s="62"/>
      <c r="AK24" s="64"/>
      <c r="AL24" s="62"/>
      <c r="AM24" s="89"/>
      <c r="AN24" s="62"/>
      <c r="AO24" s="112"/>
    </row>
    <row r="25" spans="1:41" ht="13.5">
      <c r="A25" s="66">
        <v>10</v>
      </c>
      <c r="B25" s="68" t="s">
        <v>21</v>
      </c>
      <c r="C25" s="70" t="str">
        <f>IF(AND(C26="",C26=E26),"",IF(C26&gt;E26,"○",IF(C26&lt;E26,"●",IF(AND(C26&gt;=0,C26=E26),"△"))))</f>
        <v>△</v>
      </c>
      <c r="D25" s="71"/>
      <c r="E25" s="72"/>
      <c r="F25" s="70" t="str">
        <f>IF(AND(F26="",F26=H26),"",IF(F26&gt;H26,"○",IF(F26&lt;H26,"●",IF(AND(F26&gt;=0,F26=H26),"△"))))</f>
        <v>●</v>
      </c>
      <c r="G25" s="71"/>
      <c r="H25" s="72"/>
      <c r="I25" s="70" t="str">
        <f>IF(AND(I26="",I26=K26),"",IF(I26&gt;K26,"○",IF(I26&lt;K26,"●",IF(AND(I26&gt;=0,I26=K26),"△"))))</f>
        <v>●</v>
      </c>
      <c r="J25" s="71"/>
      <c r="K25" s="72"/>
      <c r="L25" s="70" t="str">
        <f>IF(AND(L26="",L26=N26),"",IF(L26&gt;N26,"○",IF(L26&lt;N26,"●",IF(AND(L26&gt;=0,L26=N26),"△"))))</f>
        <v>●</v>
      </c>
      <c r="M25" s="71"/>
      <c r="N25" s="72"/>
      <c r="O25" s="70" t="str">
        <f>IF(AND(O26="",O26=Q26),"",IF(O26&gt;Q26,"○",IF(O26&lt;Q26,"●",IF(AND(O26&gt;=0,O26=Q26),"△"))))</f>
        <v>○</v>
      </c>
      <c r="P25" s="71"/>
      <c r="Q25" s="72"/>
      <c r="R25" s="70" t="str">
        <f>IF(AND(R26="",R26=T26),"",IF(R26&gt;T26,"○",IF(R26&lt;T26,"●",IF(AND(R26&gt;=0,R26=T26),"△"))))</f>
        <v>●</v>
      </c>
      <c r="S25" s="71"/>
      <c r="T25" s="72"/>
      <c r="U25" s="70" t="str">
        <f>IF(AND(U26="",U26=W26),"",IF(U26&gt;W26,"○",IF(U26&lt;W26,"●",IF(AND(U26&gt;=0,U26=W26),"△"))))</f>
        <v>○</v>
      </c>
      <c r="V25" s="71"/>
      <c r="W25" s="72"/>
      <c r="X25" s="70" t="str">
        <f>IF(AND(X26="",X26=Z26),"",IF(X26&gt;Z26,"○",IF(X26&lt;Z26,"●",IF(AND(X26&gt;=0,X26=Z26),"△"))))</f>
        <v>●</v>
      </c>
      <c r="Y25" s="71"/>
      <c r="Z25" s="72"/>
      <c r="AA25" s="70" t="str">
        <f>IF(AND(AA26="",AA26=AC26),"",IF(AA26&gt;AC26,"○",IF(AA26&lt;AC26,"●",IF(AND(AA26&gt;=0,AA26=AC26),"△"))))</f>
        <v>△</v>
      </c>
      <c r="AB25" s="71"/>
      <c r="AC25" s="72"/>
      <c r="AD25" s="92"/>
      <c r="AE25" s="93"/>
      <c r="AF25" s="93"/>
      <c r="AG25" s="81">
        <f>COUNTIF(C25:AF25,"○")</f>
        <v>2</v>
      </c>
      <c r="AH25" s="85">
        <f>COUNTIF(C25:AF25,"△")</f>
        <v>2</v>
      </c>
      <c r="AI25" s="83">
        <f>COUNTIF(C25:AF25,"●")</f>
        <v>5</v>
      </c>
      <c r="AJ25" s="61">
        <f>AG25*3+AH25*1</f>
        <v>8</v>
      </c>
      <c r="AK25" s="63">
        <f>SUM(AF7:AF26)</f>
        <v>9</v>
      </c>
      <c r="AL25" s="65">
        <f>SUM(AD7:AD26)</f>
        <v>21</v>
      </c>
      <c r="AM25" s="88">
        <f>AK25-AL25</f>
        <v>-12</v>
      </c>
      <c r="AN25" s="61">
        <f>RANK(AO25,AO$7:AO$26)</f>
        <v>8</v>
      </c>
      <c r="AO25" s="112">
        <f>10000*AJ25+100*AM25+AK25</f>
        <v>78809</v>
      </c>
    </row>
    <row r="26" spans="1:41" ht="10.5" customHeight="1" thickBot="1">
      <c r="A26" s="73"/>
      <c r="B26" s="74"/>
      <c r="C26" s="7">
        <f>IF(AD7="","",AF8)</f>
        <v>2</v>
      </c>
      <c r="D26" s="6" t="s">
        <v>7</v>
      </c>
      <c r="E26" s="5">
        <f>IF(AD7="","",AD8)</f>
        <v>2</v>
      </c>
      <c r="F26" s="7">
        <f>IF(AD9="","",AF10)</f>
        <v>0</v>
      </c>
      <c r="G26" s="6" t="s">
        <v>7</v>
      </c>
      <c r="H26" s="5">
        <f>IF(AD9="","",AD10)</f>
        <v>7</v>
      </c>
      <c r="I26" s="7">
        <f>IF(AD11="","",AF12)</f>
        <v>0</v>
      </c>
      <c r="J26" s="6" t="s">
        <v>7</v>
      </c>
      <c r="K26" s="5">
        <f>IF(AD11="","",AD12)</f>
        <v>2</v>
      </c>
      <c r="L26" s="7">
        <f>IF(AD13="","",AF14)</f>
        <v>0</v>
      </c>
      <c r="M26" s="6" t="s">
        <v>7</v>
      </c>
      <c r="N26" s="5">
        <f>IF(AD13="","",AD14)</f>
        <v>4</v>
      </c>
      <c r="O26" s="7">
        <f>IF(AD15="","",AF16)</f>
        <v>2</v>
      </c>
      <c r="P26" s="6" t="s">
        <v>7</v>
      </c>
      <c r="Q26" s="5">
        <f>IF(AD15="","",AD16)</f>
        <v>1</v>
      </c>
      <c r="R26" s="7">
        <f>IF(AD17="","",AF18)</f>
        <v>0</v>
      </c>
      <c r="S26" s="6" t="s">
        <v>7</v>
      </c>
      <c r="T26" s="5">
        <f>IF(AD17="","",AD18)</f>
        <v>1</v>
      </c>
      <c r="U26" s="7">
        <f>IF(AD19="","",AF20)</f>
        <v>2</v>
      </c>
      <c r="V26" s="6" t="s">
        <v>7</v>
      </c>
      <c r="W26" s="5">
        <f>IF(AD19="","",AD20)</f>
        <v>0</v>
      </c>
      <c r="X26" s="7">
        <f>IF(AD21="","",AF22)</f>
        <v>2</v>
      </c>
      <c r="Y26" s="6" t="s">
        <v>7</v>
      </c>
      <c r="Z26" s="5">
        <f>IF(AD21="","",AD22)</f>
        <v>3</v>
      </c>
      <c r="AA26" s="7">
        <f>IF(AD23="","",AF24)</f>
        <v>1</v>
      </c>
      <c r="AB26" s="6" t="s">
        <v>7</v>
      </c>
      <c r="AC26" s="5">
        <f>IF(AD23="","",AD24)</f>
        <v>1</v>
      </c>
      <c r="AD26" s="4"/>
      <c r="AE26" s="3"/>
      <c r="AF26" s="56"/>
      <c r="AG26" s="82"/>
      <c r="AH26" s="86"/>
      <c r="AI26" s="84"/>
      <c r="AJ26" s="80"/>
      <c r="AK26" s="87"/>
      <c r="AL26" s="80"/>
      <c r="AM26" s="113"/>
      <c r="AN26" s="80"/>
      <c r="AO26" s="112"/>
    </row>
    <row r="27" spans="1:40" ht="24.75" customHeight="1">
      <c r="A27" s="26"/>
      <c r="B27" s="75" t="s">
        <v>20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77"/>
      <c r="Z27" s="77"/>
      <c r="AA27" s="77"/>
      <c r="AB27" s="34"/>
      <c r="AC27" s="34"/>
      <c r="AD27" s="34"/>
      <c r="AE27" s="34"/>
      <c r="AF27" s="34"/>
      <c r="AG27" s="26"/>
      <c r="AH27" s="26"/>
      <c r="AI27" s="26"/>
      <c r="AJ27" s="26"/>
      <c r="AK27" s="36"/>
      <c r="AL27" s="36"/>
      <c r="AM27" s="36"/>
      <c r="AN27" s="26"/>
    </row>
    <row r="28" spans="2:32" ht="24.75" customHeight="1" thickBo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9"/>
      <c r="Y28" s="79"/>
      <c r="Z28" s="79"/>
      <c r="AA28" s="79"/>
      <c r="AB28" s="35"/>
      <c r="AC28" s="35"/>
      <c r="AD28" s="35"/>
      <c r="AE28" s="35"/>
      <c r="AF28" s="35"/>
    </row>
    <row r="29" spans="1:41" s="35" customFormat="1" ht="25.5" customHeight="1">
      <c r="A29" s="25"/>
      <c r="B29" s="24" t="s">
        <v>16</v>
      </c>
      <c r="C29" s="104" t="str">
        <f>B30</f>
        <v>明徳義塾</v>
      </c>
      <c r="D29" s="105"/>
      <c r="E29" s="106"/>
      <c r="F29" s="104" t="str">
        <f>B32</f>
        <v>徳島市立</v>
      </c>
      <c r="G29" s="105"/>
      <c r="H29" s="106"/>
      <c r="I29" s="104" t="str">
        <f>B34</f>
        <v>愛媛FC</v>
      </c>
      <c r="J29" s="105"/>
      <c r="K29" s="106"/>
      <c r="L29" s="104" t="str">
        <f>B36</f>
        <v>ヴォルティス</v>
      </c>
      <c r="M29" s="105"/>
      <c r="N29" s="106"/>
      <c r="O29" s="104" t="str">
        <f>B38</f>
        <v>高松商業</v>
      </c>
      <c r="P29" s="105"/>
      <c r="Q29" s="106"/>
      <c r="R29" s="104" t="str">
        <f>B40</f>
        <v>大手前高松</v>
      </c>
      <c r="S29" s="105"/>
      <c r="T29" s="106"/>
      <c r="U29" s="104" t="str">
        <f>B42</f>
        <v>香川西</v>
      </c>
      <c r="V29" s="105"/>
      <c r="W29" s="106"/>
      <c r="X29" s="104" t="str">
        <f>B44</f>
        <v>松山工業</v>
      </c>
      <c r="Y29" s="105"/>
      <c r="Z29" s="106"/>
      <c r="AA29" s="104" t="str">
        <f>B46</f>
        <v>高知西</v>
      </c>
      <c r="AB29" s="105"/>
      <c r="AC29" s="106"/>
      <c r="AD29" s="104" t="str">
        <f>B48</f>
        <v>徳島北</v>
      </c>
      <c r="AE29" s="105"/>
      <c r="AF29" s="106"/>
      <c r="AG29" s="23" t="s">
        <v>15</v>
      </c>
      <c r="AH29" s="43" t="s">
        <v>13</v>
      </c>
      <c r="AI29" s="22" t="s">
        <v>14</v>
      </c>
      <c r="AJ29" s="19" t="s">
        <v>12</v>
      </c>
      <c r="AK29" s="21" t="s">
        <v>11</v>
      </c>
      <c r="AL29" s="19" t="s">
        <v>10</v>
      </c>
      <c r="AM29" s="20" t="s">
        <v>9</v>
      </c>
      <c r="AN29" s="19" t="s">
        <v>8</v>
      </c>
      <c r="AO29" s="37"/>
    </row>
    <row r="30" spans="1:41" s="35" customFormat="1" ht="13.5" customHeight="1">
      <c r="A30" s="114">
        <v>1</v>
      </c>
      <c r="B30" s="68" t="s">
        <v>3</v>
      </c>
      <c r="C30" s="95"/>
      <c r="D30" s="102"/>
      <c r="E30" s="103"/>
      <c r="F30" s="70" t="str">
        <f>IF(F31="","",IF(F31=H31,"△",IF(F31&gt;H31,"○","●")))</f>
        <v>●</v>
      </c>
      <c r="G30" s="71"/>
      <c r="H30" s="72"/>
      <c r="I30" s="70" t="str">
        <f>IF(I31="","",IF(I31=K31,"△",IF(I31&gt;K31,"○","●")))</f>
        <v>●</v>
      </c>
      <c r="J30" s="71"/>
      <c r="K30" s="72"/>
      <c r="L30" s="70" t="str">
        <f>IF(L31="","",IF(L31=N31,"△",IF(L31&gt;N31,"○","●")))</f>
        <v>●</v>
      </c>
      <c r="M30" s="71"/>
      <c r="N30" s="72"/>
      <c r="O30" s="70" t="str">
        <f>IF(O31="","",IF(O31=Q31,"△",IF(O31&gt;Q31,"○","●")))</f>
        <v>△</v>
      </c>
      <c r="P30" s="71"/>
      <c r="Q30" s="72"/>
      <c r="R30" s="70" t="str">
        <f>IF(R31="","",IF(R31=T31,"△",IF(R31&gt;T31,"○","●")))</f>
        <v>△</v>
      </c>
      <c r="S30" s="71"/>
      <c r="T30" s="72"/>
      <c r="U30" s="70" t="str">
        <f>IF(U31="","",IF(U31=W31,"△",IF(U31&gt;W31,"○","●")))</f>
        <v>○</v>
      </c>
      <c r="V30" s="71"/>
      <c r="W30" s="72"/>
      <c r="X30" s="70" t="str">
        <f>IF(X31="","",IF(X31=Z31,"△",IF(X31&gt;Z31,"○","●")))</f>
        <v>△</v>
      </c>
      <c r="Y30" s="71"/>
      <c r="Z30" s="72"/>
      <c r="AA30" s="70" t="str">
        <f>IF(AA31="","",IF(AA31=AC31,"△",IF(AA31&gt;AC31,"○","●")))</f>
        <v>○</v>
      </c>
      <c r="AB30" s="71"/>
      <c r="AC30" s="72"/>
      <c r="AD30" s="70" t="str">
        <f>IF(AD31="","",IF(AD31=AF31,"△",IF(AD31&gt;AF31,"○","●")))</f>
        <v>△</v>
      </c>
      <c r="AE30" s="71"/>
      <c r="AF30" s="72"/>
      <c r="AG30" s="122">
        <f>COUNTIF(C30:AF30,"○")+AG7</f>
        <v>3</v>
      </c>
      <c r="AH30" s="117">
        <f>COUNTIF(C30:AF30,"△")+AH7</f>
        <v>6</v>
      </c>
      <c r="AI30" s="116">
        <f>COUNTIF(C30:AF30,"●")+AI7</f>
        <v>9</v>
      </c>
      <c r="AJ30" s="120">
        <f>AG30*3+AH30*1</f>
        <v>15</v>
      </c>
      <c r="AK30" s="63">
        <f>SUM(E30:E49)+AK7</f>
        <v>35</v>
      </c>
      <c r="AL30" s="65">
        <f>SUM(C30:C49)+AL7</f>
        <v>54</v>
      </c>
      <c r="AM30" s="124">
        <f>AK30-AL30</f>
        <v>-19</v>
      </c>
      <c r="AN30" s="120">
        <f>RANK(AO30,AO$30:AO$49)</f>
        <v>8</v>
      </c>
      <c r="AO30" s="126">
        <f>10000*AJ30+100*AM30+AK30</f>
        <v>148135</v>
      </c>
    </row>
    <row r="31" spans="1:41" s="35" customFormat="1" ht="13.5" customHeight="1">
      <c r="A31" s="115"/>
      <c r="B31" s="69"/>
      <c r="C31" s="13"/>
      <c r="D31" s="12"/>
      <c r="E31" s="33"/>
      <c r="F31" s="10">
        <v>2</v>
      </c>
      <c r="G31" s="9" t="s">
        <v>7</v>
      </c>
      <c r="H31" s="8">
        <v>3</v>
      </c>
      <c r="I31" s="41">
        <v>1</v>
      </c>
      <c r="J31" s="9" t="s">
        <v>7</v>
      </c>
      <c r="K31" s="8">
        <v>8</v>
      </c>
      <c r="L31" s="10">
        <v>0</v>
      </c>
      <c r="M31" s="9" t="s">
        <v>7</v>
      </c>
      <c r="N31" s="8">
        <v>7</v>
      </c>
      <c r="O31" s="10">
        <v>2</v>
      </c>
      <c r="P31" s="9" t="s">
        <v>7</v>
      </c>
      <c r="Q31" s="8">
        <v>2</v>
      </c>
      <c r="R31" s="10">
        <v>2</v>
      </c>
      <c r="S31" s="9" t="s">
        <v>7</v>
      </c>
      <c r="T31" s="8">
        <v>2</v>
      </c>
      <c r="U31" s="10">
        <v>6</v>
      </c>
      <c r="V31" s="9" t="s">
        <v>7</v>
      </c>
      <c r="W31" s="8">
        <v>4</v>
      </c>
      <c r="X31" s="10">
        <v>3</v>
      </c>
      <c r="Y31" s="9" t="s">
        <v>7</v>
      </c>
      <c r="Z31" s="8">
        <v>3</v>
      </c>
      <c r="AA31" s="10">
        <v>3</v>
      </c>
      <c r="AB31" s="9" t="s">
        <v>7</v>
      </c>
      <c r="AC31" s="8">
        <v>0</v>
      </c>
      <c r="AD31" s="10">
        <v>3</v>
      </c>
      <c r="AE31" s="9" t="s">
        <v>7</v>
      </c>
      <c r="AF31" s="8">
        <v>3</v>
      </c>
      <c r="AG31" s="122"/>
      <c r="AH31" s="118"/>
      <c r="AI31" s="116"/>
      <c r="AJ31" s="121"/>
      <c r="AK31" s="123"/>
      <c r="AL31" s="121"/>
      <c r="AM31" s="125"/>
      <c r="AN31" s="121"/>
      <c r="AO31" s="126"/>
    </row>
    <row r="32" spans="1:41" s="35" customFormat="1" ht="13.5" customHeight="1">
      <c r="A32" s="114">
        <v>2</v>
      </c>
      <c r="B32" s="68" t="s">
        <v>5</v>
      </c>
      <c r="C32" s="70" t="str">
        <f>IF(C33="","",IF(C33=E33,"△",IF(C33&gt;E33,"○","●")))</f>
        <v>○</v>
      </c>
      <c r="D32" s="71"/>
      <c r="E32" s="72"/>
      <c r="F32" s="95"/>
      <c r="G32" s="96"/>
      <c r="H32" s="97"/>
      <c r="I32" s="70" t="str">
        <f>IF(I33="","",IF(I33=K33,"△",IF(I33&gt;K33,"○","●")))</f>
        <v>●</v>
      </c>
      <c r="J32" s="71"/>
      <c r="K32" s="72"/>
      <c r="L32" s="70" t="str">
        <f>IF(L33="","",IF(L33=N33,"△",IF(L33&gt;N33,"○","●")))</f>
        <v>△</v>
      </c>
      <c r="M32" s="71"/>
      <c r="N32" s="72"/>
      <c r="O32" s="70" t="str">
        <f>IF(O33="","",IF(O33=Q33,"△",IF(O33&gt;Q33,"○","●")))</f>
        <v>●</v>
      </c>
      <c r="P32" s="71"/>
      <c r="Q32" s="72"/>
      <c r="R32" s="70" t="str">
        <f>IF(R33="","",IF(R33=T33,"△",IF(R33&gt;T33,"○","●")))</f>
        <v>○</v>
      </c>
      <c r="S32" s="71"/>
      <c r="T32" s="72"/>
      <c r="U32" s="70" t="str">
        <f>IF(U33="","",IF(U33=W33,"△",IF(U33&gt;W33,"○","●")))</f>
        <v>●</v>
      </c>
      <c r="V32" s="71"/>
      <c r="W32" s="72"/>
      <c r="X32" s="70" t="str">
        <f>IF(X33="","",IF(X33=Z33,"△",IF(X33&gt;Z33,"○","●")))</f>
        <v>○</v>
      </c>
      <c r="Y32" s="71"/>
      <c r="Z32" s="72"/>
      <c r="AA32" s="70" t="str">
        <f>IF(AA33="","",IF(AA33=AC33,"△",IF(AA33&gt;AC33,"○","●")))</f>
        <v>○</v>
      </c>
      <c r="AB32" s="71"/>
      <c r="AC32" s="72"/>
      <c r="AD32" s="70" t="str">
        <f>IF(AD33="","",IF(AD33=AF33,"△",IF(AD33&gt;AF33,"○","●")))</f>
        <v>●</v>
      </c>
      <c r="AE32" s="71"/>
      <c r="AF32" s="72"/>
      <c r="AG32" s="119">
        <f>COUNTIF(C32:AF32,"○")+AG9</f>
        <v>9</v>
      </c>
      <c r="AH32" s="117">
        <f>COUNTIF(C32:AF32,"△")+AH9</f>
        <v>1</v>
      </c>
      <c r="AI32" s="116">
        <f>COUNTIF(C32:AF32,"●")+AI9</f>
        <v>8</v>
      </c>
      <c r="AJ32" s="120">
        <f>AG32*3+AH32*1</f>
        <v>28</v>
      </c>
      <c r="AK32" s="63">
        <f>SUM(H30:H49)+AK9</f>
        <v>42</v>
      </c>
      <c r="AL32" s="65">
        <f>SUM(F30:F49)+AL9</f>
        <v>35</v>
      </c>
      <c r="AM32" s="124">
        <f>AK32-AL32</f>
        <v>7</v>
      </c>
      <c r="AN32" s="120">
        <f>RANK(AO32,AO$30:AO$49)</f>
        <v>3</v>
      </c>
      <c r="AO32" s="126">
        <f>10000*AJ32+100*AM32+AK32</f>
        <v>280742</v>
      </c>
    </row>
    <row r="33" spans="1:41" s="35" customFormat="1" ht="13.5" customHeight="1">
      <c r="A33" s="115"/>
      <c r="B33" s="69"/>
      <c r="C33" s="10">
        <f>IF(F30="","",H31)</f>
        <v>3</v>
      </c>
      <c r="D33" s="9" t="s">
        <v>7</v>
      </c>
      <c r="E33" s="8">
        <f>IF(F30="","",F31)</f>
        <v>2</v>
      </c>
      <c r="F33" s="17"/>
      <c r="G33" s="12"/>
      <c r="H33" s="16"/>
      <c r="I33" s="10">
        <v>1</v>
      </c>
      <c r="J33" s="9" t="s">
        <v>7</v>
      </c>
      <c r="K33" s="8">
        <v>3</v>
      </c>
      <c r="L33" s="10">
        <v>2</v>
      </c>
      <c r="M33" s="9" t="s">
        <v>7</v>
      </c>
      <c r="N33" s="8">
        <v>2</v>
      </c>
      <c r="O33" s="10">
        <v>1</v>
      </c>
      <c r="P33" s="9" t="s">
        <v>7</v>
      </c>
      <c r="Q33" s="8">
        <v>2</v>
      </c>
      <c r="R33" s="10">
        <v>4</v>
      </c>
      <c r="S33" s="9" t="s">
        <v>7</v>
      </c>
      <c r="T33" s="8">
        <v>0</v>
      </c>
      <c r="U33" s="10">
        <v>2</v>
      </c>
      <c r="V33" s="9" t="s">
        <v>7</v>
      </c>
      <c r="W33" s="8">
        <v>3</v>
      </c>
      <c r="X33" s="10">
        <v>2</v>
      </c>
      <c r="Y33" s="9" t="s">
        <v>7</v>
      </c>
      <c r="Z33" s="8">
        <v>0</v>
      </c>
      <c r="AA33" s="10">
        <v>3</v>
      </c>
      <c r="AB33" s="9" t="s">
        <v>7</v>
      </c>
      <c r="AC33" s="8">
        <v>1</v>
      </c>
      <c r="AD33" s="10">
        <v>1</v>
      </c>
      <c r="AE33" s="9" t="s">
        <v>7</v>
      </c>
      <c r="AF33" s="8">
        <v>2</v>
      </c>
      <c r="AG33" s="119"/>
      <c r="AH33" s="118"/>
      <c r="AI33" s="116"/>
      <c r="AJ33" s="121"/>
      <c r="AK33" s="123"/>
      <c r="AL33" s="121"/>
      <c r="AM33" s="125"/>
      <c r="AN33" s="121"/>
      <c r="AO33" s="126"/>
    </row>
    <row r="34" spans="1:41" s="35" customFormat="1" ht="13.5" customHeight="1">
      <c r="A34" s="114">
        <v>3</v>
      </c>
      <c r="B34" s="68" t="s">
        <v>2</v>
      </c>
      <c r="C34" s="70" t="str">
        <f>IF(C35="","",IF(C35=E35,"△",IF(C35&gt;E35,"○","●")))</f>
        <v>○</v>
      </c>
      <c r="D34" s="71"/>
      <c r="E34" s="72"/>
      <c r="F34" s="70" t="str">
        <f>IF(F35="","",IF(F35=H35,"△",IF(F35&gt;H35,"○","●")))</f>
        <v>○</v>
      </c>
      <c r="G34" s="71"/>
      <c r="H34" s="72"/>
      <c r="I34" s="95"/>
      <c r="J34" s="96"/>
      <c r="K34" s="97"/>
      <c r="L34" s="70" t="str">
        <f>IF(L35="","",IF(L35=N35,"△",IF(L35&gt;N35,"○","●")))</f>
        <v>●</v>
      </c>
      <c r="M34" s="71"/>
      <c r="N34" s="72"/>
      <c r="O34" s="70" t="str">
        <f>IF(O35="","",IF(O35=Q35,"△",IF(O35&gt;Q35,"○","●")))</f>
        <v>○</v>
      </c>
      <c r="P34" s="71"/>
      <c r="Q34" s="72"/>
      <c r="R34" s="70" t="str">
        <f>IF(R35="","",IF(R35=T35,"△",IF(R35&gt;T35,"○","●")))</f>
        <v>○</v>
      </c>
      <c r="S34" s="71"/>
      <c r="T34" s="72"/>
      <c r="U34" s="70" t="str">
        <f>IF(U35="","",IF(U35=W35,"△",IF(U35&gt;W35,"○","●")))</f>
        <v>△</v>
      </c>
      <c r="V34" s="71"/>
      <c r="W34" s="72"/>
      <c r="X34" s="70" t="str">
        <f>IF(X35="","",IF(X35=Z35,"△",IF(X35&gt;Z35,"○","●")))</f>
        <v>○</v>
      </c>
      <c r="Y34" s="71"/>
      <c r="Z34" s="72"/>
      <c r="AA34" s="70" t="str">
        <f>IF(AA35="","",IF(AA35=AC35,"△",IF(AA35&gt;AC35,"○","●")))</f>
        <v>○</v>
      </c>
      <c r="AB34" s="71"/>
      <c r="AC34" s="72"/>
      <c r="AD34" s="70" t="str">
        <f>IF(AD35="","",IF(AD35=AF35,"△",IF(AD35&gt;AF35,"○","●")))</f>
        <v>○</v>
      </c>
      <c r="AE34" s="71"/>
      <c r="AF34" s="72"/>
      <c r="AG34" s="119">
        <f>COUNTIF(C34:AF34,"○")+AG11</f>
        <v>14</v>
      </c>
      <c r="AH34" s="117">
        <f>COUNTIF(C34:AF34,"△")+AH11</f>
        <v>2</v>
      </c>
      <c r="AI34" s="116">
        <f>COUNTIF(C34:AF34,"●")+AI11</f>
        <v>2</v>
      </c>
      <c r="AJ34" s="120">
        <f>AG34*3+AH34*1</f>
        <v>44</v>
      </c>
      <c r="AK34" s="63">
        <f>SUM(K30:K49)+AK11</f>
        <v>64</v>
      </c>
      <c r="AL34" s="65">
        <f>SUM(I30:I49)+AL11</f>
        <v>18</v>
      </c>
      <c r="AM34" s="124">
        <f>AK34-AL34</f>
        <v>46</v>
      </c>
      <c r="AN34" s="120">
        <f>RANK(AO34,AO$30:AO$49)</f>
        <v>2</v>
      </c>
      <c r="AO34" s="126">
        <f>10000*AJ34+100*AM34+AK34</f>
        <v>444664</v>
      </c>
    </row>
    <row r="35" spans="1:41" s="35" customFormat="1" ht="13.5" customHeight="1">
      <c r="A35" s="115"/>
      <c r="B35" s="69"/>
      <c r="C35" s="10">
        <f>IF(I30="","",K31)</f>
        <v>8</v>
      </c>
      <c r="D35" s="9" t="s">
        <v>7</v>
      </c>
      <c r="E35" s="42">
        <f>IF(I30="","",I31)</f>
        <v>1</v>
      </c>
      <c r="F35" s="10">
        <f>IF(I32="","",K33)</f>
        <v>3</v>
      </c>
      <c r="G35" s="9" t="s">
        <v>7</v>
      </c>
      <c r="H35" s="8">
        <f>IF(I32="","",I33)</f>
        <v>1</v>
      </c>
      <c r="I35" s="17"/>
      <c r="J35" s="12"/>
      <c r="K35" s="16"/>
      <c r="L35" s="10">
        <v>2</v>
      </c>
      <c r="M35" s="9" t="s">
        <v>7</v>
      </c>
      <c r="N35" s="8">
        <v>3</v>
      </c>
      <c r="O35" s="10">
        <v>7</v>
      </c>
      <c r="P35" s="9" t="s">
        <v>7</v>
      </c>
      <c r="Q35" s="8">
        <v>1</v>
      </c>
      <c r="R35" s="10">
        <v>8</v>
      </c>
      <c r="S35" s="9" t="s">
        <v>7</v>
      </c>
      <c r="T35" s="8">
        <v>0</v>
      </c>
      <c r="U35" s="10">
        <v>0</v>
      </c>
      <c r="V35" s="9" t="s">
        <v>7</v>
      </c>
      <c r="W35" s="8">
        <v>0</v>
      </c>
      <c r="X35" s="10">
        <v>9</v>
      </c>
      <c r="Y35" s="9" t="s">
        <v>7</v>
      </c>
      <c r="Z35" s="8">
        <v>2</v>
      </c>
      <c r="AA35" s="10">
        <v>4</v>
      </c>
      <c r="AB35" s="9" t="s">
        <v>7</v>
      </c>
      <c r="AC35" s="8">
        <v>1</v>
      </c>
      <c r="AD35" s="10">
        <v>3</v>
      </c>
      <c r="AE35" s="9" t="s">
        <v>7</v>
      </c>
      <c r="AF35" s="8">
        <v>1</v>
      </c>
      <c r="AG35" s="119"/>
      <c r="AH35" s="118"/>
      <c r="AI35" s="116"/>
      <c r="AJ35" s="121"/>
      <c r="AK35" s="123"/>
      <c r="AL35" s="121"/>
      <c r="AM35" s="125"/>
      <c r="AN35" s="121"/>
      <c r="AO35" s="126"/>
    </row>
    <row r="36" spans="1:41" s="35" customFormat="1" ht="13.5" customHeight="1">
      <c r="A36" s="114">
        <v>4</v>
      </c>
      <c r="B36" s="68" t="s">
        <v>4</v>
      </c>
      <c r="C36" s="70" t="str">
        <f>IF(AND(C37="",C37=E37),"",IF(C37&gt;E37,"○",IF(C37&lt;E37,"●",IF(AND(C37&gt;=0,C37=E37),"△"))))</f>
        <v>○</v>
      </c>
      <c r="D36" s="71"/>
      <c r="E36" s="72"/>
      <c r="F36" s="70" t="str">
        <f>IF(AND(F37="",F37=H37),"",IF(F37&gt;H37,"○",IF(F37&lt;H37,"●",IF(AND(F37&gt;=0,F37=H37),"△"))))</f>
        <v>△</v>
      </c>
      <c r="G36" s="71"/>
      <c r="H36" s="72"/>
      <c r="I36" s="70" t="str">
        <f>IF(AND(I37="",I37=K37),"",IF(I37&gt;K37,"○",IF(I37&lt;K37,"●",IF(AND(I37&gt;=0,I37=K37),"△"))))</f>
        <v>○</v>
      </c>
      <c r="J36" s="71"/>
      <c r="K36" s="72"/>
      <c r="L36" s="95"/>
      <c r="M36" s="96"/>
      <c r="N36" s="97"/>
      <c r="O36" s="70" t="str">
        <f>IF(AND(O37="",O37=Q37),"",IF(O37&gt;Q37,"○",IF(O37&lt;Q37,"●",IF(AND(O37&gt;=0,O37=Q37),"△"))))</f>
        <v>○</v>
      </c>
      <c r="P36" s="71"/>
      <c r="Q36" s="72"/>
      <c r="R36" s="70" t="str">
        <f>IF(AND(R37="",R37=T37),"",IF(R37&gt;T37,"○",IF(R37&lt;T37,"●",IF(AND(R37&gt;=0,R37=T37),"△"))))</f>
        <v>○</v>
      </c>
      <c r="S36" s="71"/>
      <c r="T36" s="72"/>
      <c r="U36" s="70" t="str">
        <f>IF(AND(U37="",U37=W37),"",IF(U37&gt;W37,"○",IF(U37&lt;W37,"●",IF(AND(U37&gt;=0,U37=W37),"△"))))</f>
        <v>△</v>
      </c>
      <c r="V36" s="71"/>
      <c r="W36" s="72"/>
      <c r="X36" s="70" t="str">
        <f>IF(AND(X37="",X37=Z37),"",IF(X37&gt;Z37,"○",IF(X37&lt;Z37,"●",IF(AND(X37&gt;=0,X37=Z37),"△"))))</f>
        <v>△</v>
      </c>
      <c r="Y36" s="71"/>
      <c r="Z36" s="72"/>
      <c r="AA36" s="70" t="str">
        <f>IF(AND(AA37="",AA37=AC37),"",IF(AA37&gt;AC37,"○",IF(AA37&lt;AC37,"●",IF(AND(AA37&gt;=0,AA37=AC37),"△"))))</f>
        <v>○</v>
      </c>
      <c r="AB36" s="71"/>
      <c r="AC36" s="72"/>
      <c r="AD36" s="70" t="str">
        <f>IF(AND(AD37="",AD37=AF37),"",IF(AD37&gt;AF37,"○",IF(AD37&lt;AF37,"●",IF(AND(AD37&gt;=0,AD37=AF37),"△"))))</f>
        <v>○</v>
      </c>
      <c r="AE36" s="71"/>
      <c r="AF36" s="72"/>
      <c r="AG36" s="119">
        <f>COUNTIF(C36:AF36,"○")+AG13</f>
        <v>14</v>
      </c>
      <c r="AH36" s="117">
        <f>COUNTIF(C36:AF36,"△")+AH13</f>
        <v>4</v>
      </c>
      <c r="AI36" s="116">
        <f>COUNTIF(C36:AF36,"●")+AI13</f>
        <v>0</v>
      </c>
      <c r="AJ36" s="120">
        <f>AG36*3+AH36*1</f>
        <v>46</v>
      </c>
      <c r="AK36" s="63">
        <f>SUM(N30:N49)+AK13</f>
        <v>69</v>
      </c>
      <c r="AL36" s="65">
        <f>SUM(L30:L49)+AL13</f>
        <v>22</v>
      </c>
      <c r="AM36" s="124">
        <f>AK36-AL36</f>
        <v>47</v>
      </c>
      <c r="AN36" s="120">
        <f>RANK(AO36,AO$30:AO$49)</f>
        <v>1</v>
      </c>
      <c r="AO36" s="126">
        <f>10000*AJ36+100*AM36+AK36</f>
        <v>464769</v>
      </c>
    </row>
    <row r="37" spans="1:41" s="35" customFormat="1" ht="13.5" customHeight="1">
      <c r="A37" s="115"/>
      <c r="B37" s="69"/>
      <c r="C37" s="10">
        <f>IF(L30="","",N31)</f>
        <v>7</v>
      </c>
      <c r="D37" s="9" t="s">
        <v>7</v>
      </c>
      <c r="E37" s="8">
        <f>IF(L30="","",L31)</f>
        <v>0</v>
      </c>
      <c r="F37" s="10">
        <f>IF(L32="","",N33)</f>
        <v>2</v>
      </c>
      <c r="G37" s="9" t="s">
        <v>7</v>
      </c>
      <c r="H37" s="8">
        <f>IF(L32="","",L33)</f>
        <v>2</v>
      </c>
      <c r="I37" s="10">
        <f>IF(L34="","",N35)</f>
        <v>3</v>
      </c>
      <c r="J37" s="9" t="s">
        <v>7</v>
      </c>
      <c r="K37" s="8">
        <f>IF(L34="","",L35)</f>
        <v>2</v>
      </c>
      <c r="L37" s="13"/>
      <c r="M37" s="12"/>
      <c r="N37" s="11"/>
      <c r="O37" s="10">
        <v>2</v>
      </c>
      <c r="P37" s="9" t="s">
        <v>7</v>
      </c>
      <c r="Q37" s="8">
        <v>0</v>
      </c>
      <c r="R37" s="10">
        <v>4</v>
      </c>
      <c r="S37" s="9" t="s">
        <v>7</v>
      </c>
      <c r="T37" s="8">
        <v>3</v>
      </c>
      <c r="U37" s="10">
        <v>3</v>
      </c>
      <c r="V37" s="9" t="s">
        <v>7</v>
      </c>
      <c r="W37" s="8">
        <v>3</v>
      </c>
      <c r="X37" s="10">
        <v>1</v>
      </c>
      <c r="Y37" s="9" t="s">
        <v>7</v>
      </c>
      <c r="Z37" s="8">
        <v>1</v>
      </c>
      <c r="AA37" s="10">
        <v>2</v>
      </c>
      <c r="AB37" s="9" t="s">
        <v>7</v>
      </c>
      <c r="AC37" s="8">
        <v>1</v>
      </c>
      <c r="AD37" s="10">
        <v>3</v>
      </c>
      <c r="AE37" s="9" t="s">
        <v>7</v>
      </c>
      <c r="AF37" s="8">
        <v>1</v>
      </c>
      <c r="AG37" s="119"/>
      <c r="AH37" s="118"/>
      <c r="AI37" s="116"/>
      <c r="AJ37" s="121"/>
      <c r="AK37" s="123"/>
      <c r="AL37" s="121"/>
      <c r="AM37" s="125"/>
      <c r="AN37" s="121"/>
      <c r="AO37" s="126"/>
    </row>
    <row r="38" spans="1:41" s="35" customFormat="1" ht="13.5" customHeight="1">
      <c r="A38" s="114">
        <v>5</v>
      </c>
      <c r="B38" s="68" t="s">
        <v>6</v>
      </c>
      <c r="C38" s="70" t="str">
        <f>IF(AND(C39="",C39=E39),"",IF(C39&gt;E39,"○",IF(C39&lt;E39,"●",IF(AND(C39&gt;=0,C39=E39),"△"))))</f>
        <v>△</v>
      </c>
      <c r="D38" s="71"/>
      <c r="E38" s="72"/>
      <c r="F38" s="70" t="str">
        <f>IF(AND(F39="",F39=H39),"",IF(F39&gt;H39,"○",IF(F39&lt;H39,"●",IF(AND(F39&gt;=0,F39=H39),"△"))))</f>
        <v>○</v>
      </c>
      <c r="G38" s="71"/>
      <c r="H38" s="72"/>
      <c r="I38" s="70" t="str">
        <f>IF(AND(I39="",I39=K39),"",IF(I39&gt;K39,"○",IF(I39&lt;K39,"●",IF(AND(I39&gt;=0,I39=K39),"△"))))</f>
        <v>●</v>
      </c>
      <c r="J38" s="71"/>
      <c r="K38" s="72"/>
      <c r="L38" s="70" t="str">
        <f>IF(AND(L39="",L39=N39),"",IF(L39&gt;N39,"○",IF(L39&lt;N39,"●",IF(AND(L39&gt;=0,L39=N39),"△"))))</f>
        <v>●</v>
      </c>
      <c r="M38" s="71"/>
      <c r="N38" s="72"/>
      <c r="O38" s="95"/>
      <c r="P38" s="96"/>
      <c r="Q38" s="97"/>
      <c r="R38" s="70" t="str">
        <f>IF(AND(R39="",R39=T39),"",IF(R39&gt;T39,"○",IF(R39&lt;T39,"●",IF(AND(R39&gt;=0,R39=T39),"△"))))</f>
        <v>○</v>
      </c>
      <c r="S38" s="71"/>
      <c r="T38" s="72"/>
      <c r="U38" s="70" t="str">
        <f>IF(AND(U39="",U39=W39),"",IF(U39&gt;W39,"○",IF(U39&lt;W39,"●",IF(AND(U39&gt;=0,U39=W39),"△"))))</f>
        <v>○</v>
      </c>
      <c r="V38" s="71"/>
      <c r="W38" s="72"/>
      <c r="X38" s="70" t="str">
        <f>IF(AND(X39="",X39=Z39),"",IF(X39&gt;Z39,"○",IF(X39&lt;Z39,"●",IF(AND(X39&gt;=0,X39=Z39),"△"))))</f>
        <v>●</v>
      </c>
      <c r="Y38" s="71"/>
      <c r="Z38" s="72"/>
      <c r="AA38" s="70" t="str">
        <f>IF(AND(AA39="",AA39=AC39),"",IF(AA39&gt;AC39,"○",IF(AA39&lt;AC39,"●",IF(AND(AA39&gt;=0,AA39=AC39),"△"))))</f>
        <v>△</v>
      </c>
      <c r="AB38" s="71"/>
      <c r="AC38" s="72"/>
      <c r="AD38" s="70" t="str">
        <f>IF(AND(AD39="",AD39=AF39),"",IF(AD39&gt;AF39,"○",IF(AD39&lt;AF39,"●",IF(AND(AD39&gt;=0,AD39=AF39),"△"))))</f>
        <v>○</v>
      </c>
      <c r="AE38" s="71"/>
      <c r="AF38" s="72"/>
      <c r="AG38" s="119">
        <f>COUNTIF(C38:AF38,"○")+AG15</f>
        <v>6</v>
      </c>
      <c r="AH38" s="117">
        <f>COUNTIF(C38:AF38,"△")+AH15</f>
        <v>4</v>
      </c>
      <c r="AI38" s="116">
        <f>COUNTIF(C38:AF38,"●")+AI15</f>
        <v>8</v>
      </c>
      <c r="AJ38" s="120">
        <f>AG38*3+AH38*1</f>
        <v>22</v>
      </c>
      <c r="AK38" s="63">
        <f>SUM(Q30:Q49)+AK15</f>
        <v>22</v>
      </c>
      <c r="AL38" s="65">
        <f>SUM(O30:O49)+AL15</f>
        <v>33</v>
      </c>
      <c r="AM38" s="124">
        <f>AK38-AL38</f>
        <v>-11</v>
      </c>
      <c r="AN38" s="120">
        <f>RANK(AO38,AO$30:AO$49)</f>
        <v>6</v>
      </c>
      <c r="AO38" s="126">
        <f>10000*AJ38+100*AM38+AK38</f>
        <v>218922</v>
      </c>
    </row>
    <row r="39" spans="1:41" s="35" customFormat="1" ht="13.5" customHeight="1">
      <c r="A39" s="115"/>
      <c r="B39" s="69"/>
      <c r="C39" s="10">
        <f>IF(O30="","",Q31)</f>
        <v>2</v>
      </c>
      <c r="D39" s="9" t="s">
        <v>7</v>
      </c>
      <c r="E39" s="8">
        <f>IF(O30="","",O31)</f>
        <v>2</v>
      </c>
      <c r="F39" s="10">
        <f>IF(O32="","",Q33)</f>
        <v>2</v>
      </c>
      <c r="G39" s="9" t="s">
        <v>7</v>
      </c>
      <c r="H39" s="8">
        <f>IF(O32="","",O33)</f>
        <v>1</v>
      </c>
      <c r="I39" s="10">
        <f>IF(O34="","",Q35)</f>
        <v>1</v>
      </c>
      <c r="J39" s="9" t="s">
        <v>7</v>
      </c>
      <c r="K39" s="8">
        <f>IF(O34="","",O35)</f>
        <v>7</v>
      </c>
      <c r="L39" s="10">
        <f>IF(O36="","",Q37)</f>
        <v>0</v>
      </c>
      <c r="M39" s="9" t="s">
        <v>7</v>
      </c>
      <c r="N39" s="8">
        <f>IF(O36="","",O37)</f>
        <v>2</v>
      </c>
      <c r="O39" s="13"/>
      <c r="P39" s="12"/>
      <c r="Q39" s="11"/>
      <c r="R39" s="10">
        <v>3</v>
      </c>
      <c r="S39" s="9" t="s">
        <v>7</v>
      </c>
      <c r="T39" s="8">
        <v>0</v>
      </c>
      <c r="U39" s="10">
        <v>2</v>
      </c>
      <c r="V39" s="9" t="s">
        <v>7</v>
      </c>
      <c r="W39" s="8">
        <v>1</v>
      </c>
      <c r="X39" s="10">
        <v>2</v>
      </c>
      <c r="Y39" s="9" t="s">
        <v>7</v>
      </c>
      <c r="Z39" s="8">
        <v>3</v>
      </c>
      <c r="AA39" s="10">
        <v>1</v>
      </c>
      <c r="AB39" s="9" t="s">
        <v>7</v>
      </c>
      <c r="AC39" s="8">
        <v>1</v>
      </c>
      <c r="AD39" s="10">
        <v>2</v>
      </c>
      <c r="AE39" s="9" t="s">
        <v>7</v>
      </c>
      <c r="AF39" s="8">
        <v>0</v>
      </c>
      <c r="AG39" s="119"/>
      <c r="AH39" s="118"/>
      <c r="AI39" s="116"/>
      <c r="AJ39" s="121"/>
      <c r="AK39" s="123"/>
      <c r="AL39" s="121"/>
      <c r="AM39" s="125"/>
      <c r="AN39" s="121"/>
      <c r="AO39" s="126"/>
    </row>
    <row r="40" spans="1:41" s="35" customFormat="1" ht="13.5" customHeight="1">
      <c r="A40" s="114">
        <v>6</v>
      </c>
      <c r="B40" s="68" t="s">
        <v>22</v>
      </c>
      <c r="C40" s="70" t="str">
        <f>IF(AND(C41="",C41=E41),"",IF(C41&gt;E41,"○",IF(C41&lt;E41,"●",IF(AND(C41&gt;=0,C41=E41),"△"))))</f>
        <v>△</v>
      </c>
      <c r="D40" s="71"/>
      <c r="E40" s="72"/>
      <c r="F40" s="70" t="str">
        <f>IF(AND(F41="",F41=H41),"",IF(F41&gt;H41,"○",IF(F41&lt;H41,"●",IF(AND(F41&gt;=0,F41=H41),"△"))))</f>
        <v>●</v>
      </c>
      <c r="G40" s="71"/>
      <c r="H40" s="72"/>
      <c r="I40" s="70" t="str">
        <f>IF(AND(I41="",I41=K41),"",IF(I41&gt;K41,"○",IF(I41&lt;K41,"●",IF(AND(I41&gt;=0,I41=K41),"△"))))</f>
        <v>●</v>
      </c>
      <c r="J40" s="71"/>
      <c r="K40" s="72"/>
      <c r="L40" s="70" t="str">
        <f>IF(AND(L41="",L41=N41),"",IF(L41&gt;N41,"○",IF(L41&lt;N41,"●",IF(AND(L41&gt;=0,L41=N41),"△"))))</f>
        <v>●</v>
      </c>
      <c r="M40" s="71"/>
      <c r="N40" s="72"/>
      <c r="O40" s="70" t="str">
        <f>IF(AND(O41="",O41=Q41),"",IF(O41&gt;Q41,"○",IF(O41&lt;Q41,"●",IF(AND(O41&gt;=0,O41=Q41),"△"))))</f>
        <v>●</v>
      </c>
      <c r="P40" s="71"/>
      <c r="Q40" s="72"/>
      <c r="R40" s="95"/>
      <c r="S40" s="96"/>
      <c r="T40" s="97"/>
      <c r="U40" s="70" t="str">
        <f>IF(AND(U41="",U41=W41),"",IF(U41&gt;W41,"○",IF(U41&lt;W41,"●",IF(AND(U41&gt;=0,U41=W41),"△"))))</f>
        <v>○</v>
      </c>
      <c r="V40" s="71"/>
      <c r="W40" s="72"/>
      <c r="X40" s="70" t="str">
        <f>IF(AND(X41="",X41=Z41),"",IF(X41&gt;Z41,"○",IF(X41&lt;Z41,"●",IF(AND(X41&gt;=0,X41=Z41),"△"))))</f>
        <v>○</v>
      </c>
      <c r="Y40" s="71"/>
      <c r="Z40" s="72"/>
      <c r="AA40" s="70" t="str">
        <f>IF(AND(AA41="",AA41=AC41),"",IF(AA41&gt;AC41,"○",IF(AA41&lt;AC41,"●",IF(AND(AA41&gt;=0,AA41=AC41),"△"))))</f>
        <v>●</v>
      </c>
      <c r="AB40" s="71"/>
      <c r="AC40" s="72"/>
      <c r="AD40" s="70" t="str">
        <f>IF(AND(AD41="",AD41=AF41),"",IF(AD41&gt;AF41,"○",IF(AD41&lt;AF41,"●",IF(AND(AD41&gt;=0,AD41=AF41),"△"))))</f>
        <v>○</v>
      </c>
      <c r="AE40" s="71"/>
      <c r="AF40" s="72"/>
      <c r="AG40" s="119">
        <f>COUNTIF(C40:AF40,"○")+AG17</f>
        <v>6</v>
      </c>
      <c r="AH40" s="117">
        <f>COUNTIF(C40:AF40,"△")+AH17</f>
        <v>3</v>
      </c>
      <c r="AI40" s="116">
        <f>COUNTIF(C40:AF40,"●")+AI17</f>
        <v>9</v>
      </c>
      <c r="AJ40" s="120">
        <f>AG40*3+AH40*1</f>
        <v>21</v>
      </c>
      <c r="AK40" s="63">
        <f>SUM(T30:T49)+AK17</f>
        <v>21</v>
      </c>
      <c r="AL40" s="65">
        <f>SUM(R30:R49)+AL17</f>
        <v>38</v>
      </c>
      <c r="AM40" s="124">
        <f>AK40-AL40</f>
        <v>-17</v>
      </c>
      <c r="AN40" s="120">
        <f>RANK(AO40,AO$30:AO$49)</f>
        <v>7</v>
      </c>
      <c r="AO40" s="126">
        <f>10000*AJ40+100*AM40+AK40</f>
        <v>208321</v>
      </c>
    </row>
    <row r="41" spans="1:41" s="35" customFormat="1" ht="13.5" customHeight="1">
      <c r="A41" s="115"/>
      <c r="B41" s="69"/>
      <c r="C41" s="10">
        <f>IF(R30="","",T31)</f>
        <v>2</v>
      </c>
      <c r="D41" s="9" t="s">
        <v>7</v>
      </c>
      <c r="E41" s="8">
        <f>IF(R30="","",R31)</f>
        <v>2</v>
      </c>
      <c r="F41" s="10">
        <f>IF(R32="","",T33)</f>
        <v>0</v>
      </c>
      <c r="G41" s="9" t="s">
        <v>7</v>
      </c>
      <c r="H41" s="8">
        <f>IF(R32="","",R33)</f>
        <v>4</v>
      </c>
      <c r="I41" s="10">
        <f>IF(R34="","",T35)</f>
        <v>0</v>
      </c>
      <c r="J41" s="9" t="s">
        <v>7</v>
      </c>
      <c r="K41" s="8">
        <f>IF(R34="","",R35)</f>
        <v>8</v>
      </c>
      <c r="L41" s="10">
        <f>IF(R36="","",T37)</f>
        <v>3</v>
      </c>
      <c r="M41" s="9" t="s">
        <v>7</v>
      </c>
      <c r="N41" s="8">
        <f>IF(R36="","",R37)</f>
        <v>4</v>
      </c>
      <c r="O41" s="10">
        <f>IF(R38="","",T39)</f>
        <v>0</v>
      </c>
      <c r="P41" s="9" t="s">
        <v>7</v>
      </c>
      <c r="Q41" s="8">
        <f>IF(R38="","",R39)</f>
        <v>3</v>
      </c>
      <c r="R41" s="13"/>
      <c r="S41" s="12"/>
      <c r="T41" s="11"/>
      <c r="U41" s="10">
        <v>2</v>
      </c>
      <c r="V41" s="9" t="s">
        <v>7</v>
      </c>
      <c r="W41" s="8">
        <v>0</v>
      </c>
      <c r="X41" s="10">
        <v>3</v>
      </c>
      <c r="Y41" s="9" t="s">
        <v>7</v>
      </c>
      <c r="Z41" s="8">
        <v>2</v>
      </c>
      <c r="AA41" s="10">
        <v>3</v>
      </c>
      <c r="AB41" s="9" t="s">
        <v>7</v>
      </c>
      <c r="AC41" s="8">
        <v>5</v>
      </c>
      <c r="AD41" s="10">
        <v>1</v>
      </c>
      <c r="AE41" s="9" t="s">
        <v>7</v>
      </c>
      <c r="AF41" s="8">
        <v>0</v>
      </c>
      <c r="AG41" s="119"/>
      <c r="AH41" s="118"/>
      <c r="AI41" s="116"/>
      <c r="AJ41" s="121"/>
      <c r="AK41" s="123"/>
      <c r="AL41" s="121"/>
      <c r="AM41" s="125"/>
      <c r="AN41" s="121"/>
      <c r="AO41" s="126"/>
    </row>
    <row r="42" spans="1:41" s="35" customFormat="1" ht="13.5" customHeight="1">
      <c r="A42" s="114">
        <v>7</v>
      </c>
      <c r="B42" s="68" t="s">
        <v>0</v>
      </c>
      <c r="C42" s="70" t="str">
        <f>IF(AND(C43="",C43=E43),"",IF(C43&gt;E43,"○",IF(C43&lt;E43,"●",IF(AND(C43&gt;=0,C43=E43),"△"))))</f>
        <v>●</v>
      </c>
      <c r="D42" s="71"/>
      <c r="E42" s="72"/>
      <c r="F42" s="70" t="str">
        <f>IF(AND(F43="",F43=H43),"",IF(F43&gt;H43,"○",IF(F43&lt;H43,"●",IF(AND(F43&gt;=0,F43=H43),"△"))))</f>
        <v>○</v>
      </c>
      <c r="G42" s="71"/>
      <c r="H42" s="72"/>
      <c r="I42" s="70" t="str">
        <f>IF(AND(I43="",I43=K43),"",IF(I43&gt;K43,"○",IF(I43&lt;K43,"●",IF(AND(I43&gt;=0,I43=K43),"△"))))</f>
        <v>△</v>
      </c>
      <c r="J42" s="71"/>
      <c r="K42" s="72"/>
      <c r="L42" s="70" t="str">
        <f>IF(AND(L43="",L43=N43),"",IF(L43&gt;N43,"○",IF(L43&lt;N43,"●",IF(AND(L43&gt;=0,L43=N43),"△"))))</f>
        <v>△</v>
      </c>
      <c r="M42" s="71"/>
      <c r="N42" s="72"/>
      <c r="O42" s="70" t="str">
        <f>IF(AND(O43="",O43=Q43),"",IF(O43&gt;Q43,"○",IF(O43&lt;Q43,"●",IF(AND(O43&gt;=0,O43=Q43),"△"))))</f>
        <v>●</v>
      </c>
      <c r="P42" s="71"/>
      <c r="Q42" s="72"/>
      <c r="R42" s="70" t="str">
        <f>IF(AND(R43="",R43=T43),"",IF(R43&gt;T43,"○",IF(R43&lt;T43,"●",IF(AND(R43&gt;=0,R43=T43),"△"))))</f>
        <v>●</v>
      </c>
      <c r="S42" s="71"/>
      <c r="T42" s="72"/>
      <c r="U42" s="95"/>
      <c r="V42" s="96"/>
      <c r="W42" s="97"/>
      <c r="X42" s="70" t="str">
        <f>IF(AND(X43="",X43=Z43),"",IF(X43&gt;Z43,"○",IF(X43&lt;Z43,"●",IF(AND(X43&gt;=0,X43=Z43),"△"))))</f>
        <v>○</v>
      </c>
      <c r="Y42" s="71"/>
      <c r="Z42" s="72"/>
      <c r="AA42" s="70" t="str">
        <f>IF(AND(AA43="",AA43=AC43),"",IF(AA43&gt;AC43,"○",IF(AA43&lt;AC43,"●",IF(AND(AA43&gt;=0,AA43=AC43),"△"))))</f>
        <v>●</v>
      </c>
      <c r="AB42" s="71"/>
      <c r="AC42" s="72"/>
      <c r="AD42" s="70" t="str">
        <f>IF(AND(AD43="",AD43=AF43),"",IF(AD43&gt;AF43,"○",IF(AD43&lt;AF43,"●",IF(AND(AD43&gt;=0,AD43=AF43),"△"))))</f>
        <v>○</v>
      </c>
      <c r="AE42" s="71"/>
      <c r="AF42" s="72"/>
      <c r="AG42" s="119">
        <f>COUNTIF(C42:AF42,"○")+AG19</f>
        <v>8</v>
      </c>
      <c r="AH42" s="117">
        <f>COUNTIF(C42:AF42,"△")+AH19</f>
        <v>3</v>
      </c>
      <c r="AI42" s="116">
        <f>COUNTIF(C42:AF42,"●")+AI19</f>
        <v>7</v>
      </c>
      <c r="AJ42" s="120">
        <f>AG42*3+AH42*1</f>
        <v>27</v>
      </c>
      <c r="AK42" s="63">
        <f>SUM(W30:W49)+AK19</f>
        <v>34</v>
      </c>
      <c r="AL42" s="65">
        <f>SUM(U30:U49)+AL19</f>
        <v>31</v>
      </c>
      <c r="AM42" s="124">
        <f>AK42-AL42</f>
        <v>3</v>
      </c>
      <c r="AN42" s="120">
        <f>RANK(AO42,AO$30:AO$49)</f>
        <v>4</v>
      </c>
      <c r="AO42" s="126">
        <f>10000*AJ42+100*AM42+AK42</f>
        <v>270334</v>
      </c>
    </row>
    <row r="43" spans="1:41" s="35" customFormat="1" ht="13.5" customHeight="1">
      <c r="A43" s="115"/>
      <c r="B43" s="69"/>
      <c r="C43" s="10">
        <f>IF(U30="","",W31)</f>
        <v>4</v>
      </c>
      <c r="D43" s="9" t="s">
        <v>7</v>
      </c>
      <c r="E43" s="8">
        <f>IF(U30="","",U31)</f>
        <v>6</v>
      </c>
      <c r="F43" s="10">
        <f>IF(U32="","",W33)</f>
        <v>3</v>
      </c>
      <c r="G43" s="9" t="s">
        <v>7</v>
      </c>
      <c r="H43" s="8">
        <f>IF(U32="","",U33)</f>
        <v>2</v>
      </c>
      <c r="I43" s="10">
        <f>IF(U34="","",W35)</f>
        <v>0</v>
      </c>
      <c r="J43" s="9" t="s">
        <v>7</v>
      </c>
      <c r="K43" s="8">
        <f>IF(U34="","",U35)</f>
        <v>0</v>
      </c>
      <c r="L43" s="10">
        <f>IF(U36="","",W37)</f>
        <v>3</v>
      </c>
      <c r="M43" s="9" t="s">
        <v>7</v>
      </c>
      <c r="N43" s="8">
        <f>IF(U36="","",U37)</f>
        <v>3</v>
      </c>
      <c r="O43" s="10">
        <f>IF(U38="","",W39)</f>
        <v>1</v>
      </c>
      <c r="P43" s="9" t="s">
        <v>7</v>
      </c>
      <c r="Q43" s="8">
        <f>IF(U38="","",U39)</f>
        <v>2</v>
      </c>
      <c r="R43" s="10">
        <f>IF(U40="","",W41)</f>
        <v>0</v>
      </c>
      <c r="S43" s="9" t="s">
        <v>7</v>
      </c>
      <c r="T43" s="8">
        <f>IF(U40="","",U41)</f>
        <v>2</v>
      </c>
      <c r="U43" s="13"/>
      <c r="V43" s="12"/>
      <c r="W43" s="11"/>
      <c r="X43" s="15">
        <v>5</v>
      </c>
      <c r="Y43" s="9" t="s">
        <v>7</v>
      </c>
      <c r="Z43" s="14">
        <v>0</v>
      </c>
      <c r="AA43" s="10">
        <v>1</v>
      </c>
      <c r="AB43" s="9" t="s">
        <v>7</v>
      </c>
      <c r="AC43" s="8">
        <v>2</v>
      </c>
      <c r="AD43" s="10">
        <v>3</v>
      </c>
      <c r="AE43" s="9" t="s">
        <v>7</v>
      </c>
      <c r="AF43" s="8">
        <v>0</v>
      </c>
      <c r="AG43" s="119"/>
      <c r="AH43" s="118"/>
      <c r="AI43" s="116"/>
      <c r="AJ43" s="121"/>
      <c r="AK43" s="123"/>
      <c r="AL43" s="121"/>
      <c r="AM43" s="125"/>
      <c r="AN43" s="121"/>
      <c r="AO43" s="126"/>
    </row>
    <row r="44" spans="1:41" s="35" customFormat="1" ht="13.5" customHeight="1">
      <c r="A44" s="114">
        <v>8</v>
      </c>
      <c r="B44" s="68" t="s">
        <v>1</v>
      </c>
      <c r="C44" s="70" t="str">
        <f>IF(AND(C45="",C45=E45),"",IF(C45&gt;E45,"○",IF(C45&lt;E45,"●",IF(AND(C45&gt;=0,C45=E45),"△"))))</f>
        <v>△</v>
      </c>
      <c r="D44" s="71"/>
      <c r="E44" s="72"/>
      <c r="F44" s="70" t="str">
        <f>IF(AND(F45="",F45=H45),"",IF(F45&gt;H45,"○",IF(F45&lt;H45,"●",IF(AND(F45&gt;=0,F45=H45),"△"))))</f>
        <v>●</v>
      </c>
      <c r="G44" s="71"/>
      <c r="H44" s="72"/>
      <c r="I44" s="70" t="str">
        <f>IF(AND(I45="",I45=K45),"",IF(I45&gt;K45,"○",IF(I45&lt;K45,"●",IF(AND(I45&gt;=0,I45=K45),"△"))))</f>
        <v>●</v>
      </c>
      <c r="J44" s="71"/>
      <c r="K44" s="72"/>
      <c r="L44" s="70" t="str">
        <f>IF(AND(L45="",L45=N45),"",IF(L45&gt;N45,"○",IF(L45&lt;N45,"●",IF(AND(L45&gt;=0,L45=N45),"△"))))</f>
        <v>△</v>
      </c>
      <c r="M44" s="71"/>
      <c r="N44" s="72"/>
      <c r="O44" s="70" t="str">
        <f>IF(AND(O45="",O45=Q45),"",IF(O45&gt;Q45,"○",IF(O45&lt;Q45,"●",IF(AND(O45&gt;=0,O45=Q45),"△"))))</f>
        <v>○</v>
      </c>
      <c r="P44" s="71"/>
      <c r="Q44" s="72"/>
      <c r="R44" s="70" t="str">
        <f>IF(AND(R45="",R45=T45),"",IF(R45&gt;T45,"○",IF(R45&lt;T45,"●",IF(AND(R45&gt;=0,R45=T45),"△"))))</f>
        <v>●</v>
      </c>
      <c r="S44" s="71"/>
      <c r="T44" s="72"/>
      <c r="U44" s="70" t="str">
        <f>IF(AND(U45="",U45=W45),"",IF(U45&gt;W45,"○",IF(U45&lt;W45,"●",IF(AND(U45&gt;=0,U45=W45),"△"))))</f>
        <v>●</v>
      </c>
      <c r="V44" s="71"/>
      <c r="W44" s="72"/>
      <c r="X44" s="95"/>
      <c r="Y44" s="96"/>
      <c r="Z44" s="97"/>
      <c r="AA44" s="70" t="str">
        <f>IF(AND(AA45="",AA45=AC45),"",IF(AA45&gt;AC45,"○",IF(AA45&lt;AC45,"●",IF(AND(AA45&gt;=0,AA45=AC45),"△"))))</f>
        <v>●</v>
      </c>
      <c r="AB44" s="71"/>
      <c r="AC44" s="72"/>
      <c r="AD44" s="70" t="str">
        <f>IF(AND(AD45="",AD45=AF45),"",IF(AD45&gt;AF45,"○",IF(AD45&lt;AF45,"●",IF(AND(AD45&gt;=0,AD45=AF45),"△"))))</f>
        <v>△</v>
      </c>
      <c r="AE44" s="71"/>
      <c r="AF44" s="72"/>
      <c r="AG44" s="119">
        <f>COUNTIF(C44:AF44,"○")+AG21</f>
        <v>6</v>
      </c>
      <c r="AH44" s="117">
        <f>COUNTIF(C44:AF44,"△")+AH21</f>
        <v>4</v>
      </c>
      <c r="AI44" s="116">
        <f>COUNTIF(C44:AF44,"●")+AI21</f>
        <v>8</v>
      </c>
      <c r="AJ44" s="120">
        <f>AG44*3+AH44*1</f>
        <v>22</v>
      </c>
      <c r="AK44" s="63">
        <f>SUM(Z30:Z49)+AK21</f>
        <v>31</v>
      </c>
      <c r="AL44" s="65">
        <f>SUM(X30:X49)+AL21</f>
        <v>42</v>
      </c>
      <c r="AM44" s="124">
        <f>AK44-AL44</f>
        <v>-11</v>
      </c>
      <c r="AN44" s="120">
        <f>RANK(AO44,AO$30:AO$49)</f>
        <v>5</v>
      </c>
      <c r="AO44" s="126">
        <f>10000*AJ44+100*AM44+AK44</f>
        <v>218931</v>
      </c>
    </row>
    <row r="45" spans="1:41" s="35" customFormat="1" ht="13.5" customHeight="1">
      <c r="A45" s="115"/>
      <c r="B45" s="69"/>
      <c r="C45" s="10">
        <f>IF(X30="","",Z31)</f>
        <v>3</v>
      </c>
      <c r="D45" s="9" t="s">
        <v>7</v>
      </c>
      <c r="E45" s="8">
        <f>IF(X30="","",X31)</f>
        <v>3</v>
      </c>
      <c r="F45" s="10">
        <f>IF(X32="","",Z33)</f>
        <v>0</v>
      </c>
      <c r="G45" s="9" t="s">
        <v>7</v>
      </c>
      <c r="H45" s="8">
        <f>IF(X32="","",X33)</f>
        <v>2</v>
      </c>
      <c r="I45" s="10">
        <f>IF(X34="","",Z35)</f>
        <v>2</v>
      </c>
      <c r="J45" s="9" t="s">
        <v>7</v>
      </c>
      <c r="K45" s="8">
        <f>IF(X34="","",X35)</f>
        <v>9</v>
      </c>
      <c r="L45" s="10">
        <f>IF(X36="","",Z37)</f>
        <v>1</v>
      </c>
      <c r="M45" s="9" t="s">
        <v>7</v>
      </c>
      <c r="N45" s="8">
        <f>IF(X36="","",X37)</f>
        <v>1</v>
      </c>
      <c r="O45" s="10">
        <f>IF(X38="","",Z39)</f>
        <v>3</v>
      </c>
      <c r="P45" s="9" t="s">
        <v>7</v>
      </c>
      <c r="Q45" s="8">
        <f>IF(X38="","",X39)</f>
        <v>2</v>
      </c>
      <c r="R45" s="10">
        <f>IF(X40="","",Z41)</f>
        <v>2</v>
      </c>
      <c r="S45" s="9" t="s">
        <v>7</v>
      </c>
      <c r="T45" s="8">
        <f>IF(X40="","",X41)</f>
        <v>3</v>
      </c>
      <c r="U45" s="10">
        <f>IF(X42="","",Z43)</f>
        <v>0</v>
      </c>
      <c r="V45" s="9" t="s">
        <v>7</v>
      </c>
      <c r="W45" s="8">
        <f>IF(X42="","",X43)</f>
        <v>5</v>
      </c>
      <c r="X45" s="13"/>
      <c r="Y45" s="12"/>
      <c r="Z45" s="11"/>
      <c r="AA45" s="10">
        <v>0</v>
      </c>
      <c r="AB45" s="9" t="s">
        <v>7</v>
      </c>
      <c r="AC45" s="8">
        <v>1</v>
      </c>
      <c r="AD45" s="10">
        <v>1</v>
      </c>
      <c r="AE45" s="9" t="s">
        <v>7</v>
      </c>
      <c r="AF45" s="8">
        <v>1</v>
      </c>
      <c r="AG45" s="119"/>
      <c r="AH45" s="118"/>
      <c r="AI45" s="116"/>
      <c r="AJ45" s="121"/>
      <c r="AK45" s="123"/>
      <c r="AL45" s="121"/>
      <c r="AM45" s="125"/>
      <c r="AN45" s="121"/>
      <c r="AO45" s="126"/>
    </row>
    <row r="46" spans="1:41" s="35" customFormat="1" ht="13.5" customHeight="1">
      <c r="A46" s="114">
        <v>9</v>
      </c>
      <c r="B46" s="68" t="s">
        <v>17</v>
      </c>
      <c r="C46" s="70" t="str">
        <f>IF(AND(C47="",C47=E47),"",IF(C47&gt;E47,"○",IF(C47&lt;E47,"●",IF(AND(C47&gt;=0,C47=E47),"△"))))</f>
        <v>●</v>
      </c>
      <c r="D46" s="71"/>
      <c r="E46" s="72"/>
      <c r="F46" s="70" t="str">
        <f>IF(AND(F47="",F47=H47),"",IF(F47&gt;H47,"○",IF(F47&lt;H47,"●",IF(AND(F47&gt;=0,F47=H47),"△"))))</f>
        <v>●</v>
      </c>
      <c r="G46" s="71"/>
      <c r="H46" s="72"/>
      <c r="I46" s="70" t="str">
        <f>IF(AND(I47="",I47=K47),"",IF(I47&gt;K47,"○",IF(I47&lt;K47,"●",IF(AND(I47&gt;=0,I47=K47),"△"))))</f>
        <v>●</v>
      </c>
      <c r="J46" s="71"/>
      <c r="K46" s="72"/>
      <c r="L46" s="70" t="str">
        <f>IF(AND(L47="",L47=N47),"",IF(L47&gt;N47,"○",IF(L47&lt;N47,"●",IF(AND(L47&gt;=0,L47=N47),"△"))))</f>
        <v>●</v>
      </c>
      <c r="M46" s="71"/>
      <c r="N46" s="72"/>
      <c r="O46" s="70" t="str">
        <f>IF(AND(O47="",O47=Q47),"",IF(O47&gt;Q47,"○",IF(O47&lt;Q47,"●",IF(AND(O47&gt;=0,O47=Q47),"△"))))</f>
        <v>△</v>
      </c>
      <c r="P46" s="71"/>
      <c r="Q46" s="72"/>
      <c r="R46" s="70" t="str">
        <f>IF(AND(R47="",R47=T47),"",IF(R47&gt;T47,"○",IF(R47&lt;T47,"●",IF(AND(R47&gt;=0,R47=T47),"△"))))</f>
        <v>○</v>
      </c>
      <c r="S46" s="71"/>
      <c r="T46" s="72"/>
      <c r="U46" s="70" t="str">
        <f>IF(AND(U47="",U47=W47),"",IF(U47&gt;W47,"○",IF(U47&lt;W47,"●",IF(AND(U47&gt;=0,U47=W47),"△"))))</f>
        <v>○</v>
      </c>
      <c r="V46" s="71"/>
      <c r="W46" s="72"/>
      <c r="X46" s="70" t="str">
        <f>IF(AND(X47="",X47=Z47),"",IF(X47&gt;Z47,"○",IF(X47&lt;Z47,"●",IF(AND(X47&gt;=0,X47=Z47),"△"))))</f>
        <v>○</v>
      </c>
      <c r="Y46" s="71"/>
      <c r="Z46" s="72"/>
      <c r="AA46" s="95"/>
      <c r="AB46" s="96"/>
      <c r="AC46" s="97"/>
      <c r="AD46" s="99" t="str">
        <f>IF(AND(AD47="",AD47=AF47),"",IF(AD47&gt;AF47,"○",IF(AD47&lt;AF47,"●",IF(AND(AD47&gt;=0,AD47=AF47),"△"))))</f>
        <v>○</v>
      </c>
      <c r="AE46" s="100"/>
      <c r="AF46" s="101"/>
      <c r="AG46" s="119">
        <f>COUNTIF(C46:AF46,"○")+AG23</f>
        <v>4</v>
      </c>
      <c r="AH46" s="117">
        <f>COUNTIF(C46:AF46,"△")+AH23</f>
        <v>3</v>
      </c>
      <c r="AI46" s="116">
        <f>COUNTIF(C46:AF46,"●")+AI23</f>
        <v>11</v>
      </c>
      <c r="AJ46" s="120">
        <f>AG46*3+AH46*1</f>
        <v>15</v>
      </c>
      <c r="AK46" s="63">
        <f>SUM(AC30:AC49)+AK23</f>
        <v>22</v>
      </c>
      <c r="AL46" s="65">
        <f>SUM(AA30:AA49)+AL23</f>
        <v>45</v>
      </c>
      <c r="AM46" s="124">
        <f>AK46-AL46</f>
        <v>-23</v>
      </c>
      <c r="AN46" s="120">
        <f>RANK(AO46,AO$30:AO$49)</f>
        <v>9</v>
      </c>
      <c r="AO46" s="126">
        <f>10000*AJ46+100*AM46+AK46</f>
        <v>147722</v>
      </c>
    </row>
    <row r="47" spans="1:41" s="35" customFormat="1" ht="13.5" customHeight="1">
      <c r="A47" s="115"/>
      <c r="B47" s="69"/>
      <c r="C47" s="10">
        <f>IF(AA30="","",AC31)</f>
        <v>0</v>
      </c>
      <c r="D47" s="9" t="s">
        <v>7</v>
      </c>
      <c r="E47" s="8">
        <f>IF(AA30="","",AA31)</f>
        <v>3</v>
      </c>
      <c r="F47" s="10">
        <f>IF(AA32="","",AC33)</f>
        <v>1</v>
      </c>
      <c r="G47" s="9" t="s">
        <v>7</v>
      </c>
      <c r="H47" s="8">
        <f>IF(AA32="","",AA33)</f>
        <v>3</v>
      </c>
      <c r="I47" s="10">
        <f>IF(AA34="","",AC35)</f>
        <v>1</v>
      </c>
      <c r="J47" s="9" t="s">
        <v>7</v>
      </c>
      <c r="K47" s="8">
        <f>IF(AA34="","",AA35)</f>
        <v>4</v>
      </c>
      <c r="L47" s="10">
        <f>IF(AA36="","",AC37)</f>
        <v>1</v>
      </c>
      <c r="M47" s="9" t="s">
        <v>7</v>
      </c>
      <c r="N47" s="8">
        <f>IF(AA36="","",AA37)</f>
        <v>2</v>
      </c>
      <c r="O47" s="10">
        <f>IF(AA38="","",AC39)</f>
        <v>1</v>
      </c>
      <c r="P47" s="9" t="s">
        <v>7</v>
      </c>
      <c r="Q47" s="8">
        <f>IF(AA38="","",AA39)</f>
        <v>1</v>
      </c>
      <c r="R47" s="10">
        <f>IF(AA40="","",AC41)</f>
        <v>5</v>
      </c>
      <c r="S47" s="9" t="s">
        <v>7</v>
      </c>
      <c r="T47" s="8">
        <f>IF(AA40="","",AA41)</f>
        <v>3</v>
      </c>
      <c r="U47" s="10">
        <f>IF(AA42="","",AC43)</f>
        <v>2</v>
      </c>
      <c r="V47" s="9" t="s">
        <v>7</v>
      </c>
      <c r="W47" s="8">
        <f>IF(AA42="","",AA43)</f>
        <v>1</v>
      </c>
      <c r="X47" s="10">
        <f>IF(AA44="","",AC45)</f>
        <v>1</v>
      </c>
      <c r="Y47" s="9" t="s">
        <v>7</v>
      </c>
      <c r="Z47" s="8">
        <f>IF(AA44="","",AA45)</f>
        <v>0</v>
      </c>
      <c r="AA47" s="13"/>
      <c r="AB47" s="12"/>
      <c r="AC47" s="11"/>
      <c r="AD47" s="38">
        <v>2</v>
      </c>
      <c r="AE47" s="39" t="s">
        <v>7</v>
      </c>
      <c r="AF47" s="40">
        <v>1</v>
      </c>
      <c r="AG47" s="119"/>
      <c r="AH47" s="118"/>
      <c r="AI47" s="116"/>
      <c r="AJ47" s="121"/>
      <c r="AK47" s="123"/>
      <c r="AL47" s="121"/>
      <c r="AM47" s="125"/>
      <c r="AN47" s="121"/>
      <c r="AO47" s="126"/>
    </row>
    <row r="48" spans="1:41" s="35" customFormat="1" ht="13.5" customHeight="1">
      <c r="A48" s="114">
        <v>10</v>
      </c>
      <c r="B48" s="68" t="s">
        <v>21</v>
      </c>
      <c r="C48" s="70" t="str">
        <f>IF(AND(C49="",C49=E49),"",IF(C49&gt;E49,"○",IF(C49&lt;E49,"●",IF(AND(C49&gt;=0,C49=E49),"△"))))</f>
        <v>△</v>
      </c>
      <c r="D48" s="71"/>
      <c r="E48" s="72"/>
      <c r="F48" s="70" t="str">
        <f>IF(AND(F49="",F49=H49),"",IF(F49&gt;H49,"○",IF(F49&lt;H49,"●",IF(AND(F49&gt;=0,F49=H49),"△"))))</f>
        <v>○</v>
      </c>
      <c r="G48" s="71"/>
      <c r="H48" s="72"/>
      <c r="I48" s="70" t="str">
        <f>IF(AND(I49="",I49=K49),"",IF(I49&gt;K49,"○",IF(I49&lt;K49,"●",IF(AND(I49&gt;=0,I49=K49),"△"))))</f>
        <v>●</v>
      </c>
      <c r="J48" s="71"/>
      <c r="K48" s="72"/>
      <c r="L48" s="70" t="str">
        <f>IF(AND(L49="",L49=N49),"",IF(L49&gt;N49,"○",IF(L49&lt;N49,"●",IF(AND(L49&gt;=0,L49=N49),"△"))))</f>
        <v>●</v>
      </c>
      <c r="M48" s="71"/>
      <c r="N48" s="72"/>
      <c r="O48" s="70" t="str">
        <f>IF(AND(O49="",O49=Q49),"",IF(O49&gt;Q49,"○",IF(O49&lt;Q49,"●",IF(AND(O49&gt;=0,O49=Q49),"△"))))</f>
        <v>●</v>
      </c>
      <c r="P48" s="71"/>
      <c r="Q48" s="72"/>
      <c r="R48" s="70" t="str">
        <f>IF(AND(R49="",R49=T49),"",IF(R49&gt;T49,"○",IF(R49&lt;T49,"●",IF(AND(R49&gt;=0,R49=T49),"△"))))</f>
        <v>●</v>
      </c>
      <c r="S48" s="71"/>
      <c r="T48" s="72"/>
      <c r="U48" s="70" t="str">
        <f>IF(AND(U49="",U49=W49),"",IF(U49&gt;W49,"○",IF(U49&lt;W49,"●",IF(AND(U49&gt;=0,U49=W49),"△"))))</f>
        <v>●</v>
      </c>
      <c r="V48" s="71"/>
      <c r="W48" s="72"/>
      <c r="X48" s="70" t="str">
        <f>IF(AND(X49="",X49=Z49),"",IF(X49&gt;Z49,"○",IF(X49&lt;Z49,"●",IF(AND(X49&gt;=0,X49=Z49),"△"))))</f>
        <v>△</v>
      </c>
      <c r="Y48" s="71"/>
      <c r="Z48" s="72"/>
      <c r="AA48" s="99" t="str">
        <f>IF(AND(AA49="",AA49=AC49),"",IF(AA49&gt;AC49,"○",IF(AA49&lt;AC49,"●",IF(AND(AA49&gt;=0,AA49=AC49),"△"))))</f>
        <v>●</v>
      </c>
      <c r="AB48" s="100"/>
      <c r="AC48" s="101"/>
      <c r="AD48" s="95"/>
      <c r="AE48" s="96"/>
      <c r="AF48" s="133"/>
      <c r="AG48" s="119">
        <f>COUNTIF(C48:AF48,"○")+AG25</f>
        <v>3</v>
      </c>
      <c r="AH48" s="117">
        <f>COUNTIF(C48:AF48,"△")+AH25</f>
        <v>4</v>
      </c>
      <c r="AI48" s="116">
        <f>COUNTIF(C48:AF48,"●")+AI25</f>
        <v>11</v>
      </c>
      <c r="AJ48" s="120">
        <f>AG48*3+AH48*1</f>
        <v>13</v>
      </c>
      <c r="AK48" s="65">
        <f>SUM(AF30:AF49)+AK25</f>
        <v>18</v>
      </c>
      <c r="AL48" s="65">
        <f>SUM(AD30:AD49)+AL25</f>
        <v>40</v>
      </c>
      <c r="AM48" s="124">
        <f>AK48-AL48</f>
        <v>-22</v>
      </c>
      <c r="AN48" s="120">
        <f>RANK(AO48,AO$30:AO$49)</f>
        <v>10</v>
      </c>
      <c r="AO48" s="126">
        <f>10000*AJ48+100*AM48+AK48</f>
        <v>127818</v>
      </c>
    </row>
    <row r="49" spans="1:41" s="35" customFormat="1" ht="13.5" customHeight="1" thickBot="1">
      <c r="A49" s="131"/>
      <c r="B49" s="74"/>
      <c r="C49" s="7">
        <f>IF(AD30="","",AF31)</f>
        <v>3</v>
      </c>
      <c r="D49" s="6" t="s">
        <v>7</v>
      </c>
      <c r="E49" s="5">
        <f>IF(AD30="","",AD31)</f>
        <v>3</v>
      </c>
      <c r="F49" s="7">
        <f>IF(AD32="","",AF33)</f>
        <v>2</v>
      </c>
      <c r="G49" s="6" t="s">
        <v>7</v>
      </c>
      <c r="H49" s="5">
        <f>IF(AD32="","",AD33)</f>
        <v>1</v>
      </c>
      <c r="I49" s="7">
        <f>IF(AD34="","",AF35)</f>
        <v>1</v>
      </c>
      <c r="J49" s="6" t="s">
        <v>7</v>
      </c>
      <c r="K49" s="5">
        <f>IF(AD34="","",AD35)</f>
        <v>3</v>
      </c>
      <c r="L49" s="7">
        <f>IF(AD36="","",AF37)</f>
        <v>1</v>
      </c>
      <c r="M49" s="6" t="s">
        <v>7</v>
      </c>
      <c r="N49" s="5">
        <f>IF(AD36="","",AD37)</f>
        <v>3</v>
      </c>
      <c r="O49" s="7">
        <f>IF(AD38="","",AF39)</f>
        <v>0</v>
      </c>
      <c r="P49" s="6" t="s">
        <v>7</v>
      </c>
      <c r="Q49" s="5">
        <f>IF(AD38="","",AD39)</f>
        <v>2</v>
      </c>
      <c r="R49" s="7">
        <f>IF(AD40="","",AF41)</f>
        <v>0</v>
      </c>
      <c r="S49" s="6" t="s">
        <v>7</v>
      </c>
      <c r="T49" s="5">
        <f>IF(AD40="","",AD41)</f>
        <v>1</v>
      </c>
      <c r="U49" s="7">
        <f>IF(AD42="","",AF43)</f>
        <v>0</v>
      </c>
      <c r="V49" s="6" t="s">
        <v>7</v>
      </c>
      <c r="W49" s="5">
        <f>IF(AD42="","",AD43)</f>
        <v>3</v>
      </c>
      <c r="X49" s="7">
        <f>IF(AD44="","",AF45)</f>
        <v>1</v>
      </c>
      <c r="Y49" s="6" t="s">
        <v>7</v>
      </c>
      <c r="Z49" s="5">
        <f>IF(AD44="","",AD45)</f>
        <v>1</v>
      </c>
      <c r="AA49" s="57">
        <f>IF(AD46="","",AF47)</f>
        <v>1</v>
      </c>
      <c r="AB49" s="58" t="s">
        <v>7</v>
      </c>
      <c r="AC49" s="59">
        <f>IF(AD46="","",AD47)</f>
        <v>2</v>
      </c>
      <c r="AD49" s="4"/>
      <c r="AE49" s="3"/>
      <c r="AF49" s="2"/>
      <c r="AG49" s="128"/>
      <c r="AH49" s="130"/>
      <c r="AI49" s="129"/>
      <c r="AJ49" s="127"/>
      <c r="AK49" s="127"/>
      <c r="AL49" s="127"/>
      <c r="AM49" s="134"/>
      <c r="AN49" s="127"/>
      <c r="AO49" s="126"/>
    </row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</sheetData>
  <sheetProtection/>
  <protectedRanges>
    <protectedRange password="CE28" sqref="C25:AF25 C9:AF9 C15:AF15 C17:AF17 C7:AF7 C23:AF23 C19:AF19 C11:AF11 C48:AF48 C32:AF32 C36:AF36 C38:AF38 C40:AF40 C44:AF44 C30:AF30 C46:AF46 C42:AF42 C34:AF34 C13:AF13 C21:AF21" name="関数データ保護"/>
  </protectedRanges>
  <mergeCells count="444">
    <mergeCell ref="A2:AN2"/>
    <mergeCell ref="R48:T48"/>
    <mergeCell ref="U48:W48"/>
    <mergeCell ref="AH46:AH47"/>
    <mergeCell ref="AJ46:AJ47"/>
    <mergeCell ref="AK46:AK47"/>
    <mergeCell ref="AL46:AL47"/>
    <mergeCell ref="AK48:AK49"/>
    <mergeCell ref="AD48:AF48"/>
    <mergeCell ref="AM48:AM49"/>
    <mergeCell ref="AO46:AO47"/>
    <mergeCell ref="A48:A49"/>
    <mergeCell ref="B48:B49"/>
    <mergeCell ref="C48:E48"/>
    <mergeCell ref="F48:H48"/>
    <mergeCell ref="I48:K48"/>
    <mergeCell ref="L48:N48"/>
    <mergeCell ref="O48:Q48"/>
    <mergeCell ref="X48:Z48"/>
    <mergeCell ref="AA48:AC48"/>
    <mergeCell ref="AN48:AN49"/>
    <mergeCell ref="AO48:AO49"/>
    <mergeCell ref="AG48:AG49"/>
    <mergeCell ref="AI48:AI49"/>
    <mergeCell ref="AH48:AH49"/>
    <mergeCell ref="AJ48:AJ49"/>
    <mergeCell ref="AL48:AL49"/>
    <mergeCell ref="AM46:AM47"/>
    <mergeCell ref="AN46:AN47"/>
    <mergeCell ref="U46:W46"/>
    <mergeCell ref="X46:Z46"/>
    <mergeCell ref="AA46:AC46"/>
    <mergeCell ref="AD46:AF46"/>
    <mergeCell ref="AG46:AG47"/>
    <mergeCell ref="AI46:AI47"/>
    <mergeCell ref="R44:T44"/>
    <mergeCell ref="U44:W44"/>
    <mergeCell ref="X44:Z44"/>
    <mergeCell ref="AA44:AC44"/>
    <mergeCell ref="AD44:AF44"/>
    <mergeCell ref="AG44:AG45"/>
    <mergeCell ref="AI44:AI45"/>
    <mergeCell ref="AH44:AH45"/>
    <mergeCell ref="AJ44:AJ45"/>
    <mergeCell ref="AK44:AK45"/>
    <mergeCell ref="AL44:AL45"/>
    <mergeCell ref="AM44:AM45"/>
    <mergeCell ref="AN44:AN45"/>
    <mergeCell ref="AO44:AO45"/>
    <mergeCell ref="A46:A47"/>
    <mergeCell ref="B46:B47"/>
    <mergeCell ref="C46:E46"/>
    <mergeCell ref="F46:H46"/>
    <mergeCell ref="I46:K46"/>
    <mergeCell ref="L46:N46"/>
    <mergeCell ref="O46:Q46"/>
    <mergeCell ref="R46:T46"/>
    <mergeCell ref="O44:Q44"/>
    <mergeCell ref="AG42:AG43"/>
    <mergeCell ref="AI42:AI43"/>
    <mergeCell ref="AH42:AH43"/>
    <mergeCell ref="AJ42:AJ43"/>
    <mergeCell ref="AK42:AK43"/>
    <mergeCell ref="O42:Q42"/>
    <mergeCell ref="R42:T42"/>
    <mergeCell ref="U42:W42"/>
    <mergeCell ref="X42:Z42"/>
    <mergeCell ref="A44:A45"/>
    <mergeCell ref="B44:B45"/>
    <mergeCell ref="C44:E44"/>
    <mergeCell ref="F44:H44"/>
    <mergeCell ref="I44:K44"/>
    <mergeCell ref="L44:N44"/>
    <mergeCell ref="I40:K40"/>
    <mergeCell ref="L40:N40"/>
    <mergeCell ref="O40:Q40"/>
    <mergeCell ref="AM42:AM43"/>
    <mergeCell ref="AN42:AN43"/>
    <mergeCell ref="AO42:AO43"/>
    <mergeCell ref="AL42:AL43"/>
    <mergeCell ref="AA42:AC42"/>
    <mergeCell ref="AD42:AF42"/>
    <mergeCell ref="AL40:AL41"/>
    <mergeCell ref="AM40:AM41"/>
    <mergeCell ref="AN40:AN41"/>
    <mergeCell ref="AO40:AO41"/>
    <mergeCell ref="A42:A43"/>
    <mergeCell ref="B42:B43"/>
    <mergeCell ref="C42:E42"/>
    <mergeCell ref="F42:H42"/>
    <mergeCell ref="I42:K42"/>
    <mergeCell ref="L42:N42"/>
    <mergeCell ref="AA40:AC40"/>
    <mergeCell ref="AJ40:AJ41"/>
    <mergeCell ref="AK40:AK41"/>
    <mergeCell ref="U38:W38"/>
    <mergeCell ref="X38:Z38"/>
    <mergeCell ref="AA38:AC38"/>
    <mergeCell ref="AD38:AF38"/>
    <mergeCell ref="AJ38:AJ39"/>
    <mergeCell ref="AK38:AK39"/>
    <mergeCell ref="AI40:AI41"/>
    <mergeCell ref="U40:W40"/>
    <mergeCell ref="AM34:AM35"/>
    <mergeCell ref="AN34:AN35"/>
    <mergeCell ref="AO34:AO35"/>
    <mergeCell ref="AL38:AL39"/>
    <mergeCell ref="AM38:AM39"/>
    <mergeCell ref="AN38:AN39"/>
    <mergeCell ref="AO38:AO39"/>
    <mergeCell ref="AO30:AO31"/>
    <mergeCell ref="AJ36:AJ37"/>
    <mergeCell ref="AK36:AK37"/>
    <mergeCell ref="AL36:AL37"/>
    <mergeCell ref="AM36:AM37"/>
    <mergeCell ref="AN36:AN37"/>
    <mergeCell ref="AO36:AO37"/>
    <mergeCell ref="AJ34:AJ35"/>
    <mergeCell ref="AK34:AK35"/>
    <mergeCell ref="AL34:AL35"/>
    <mergeCell ref="AK32:AK33"/>
    <mergeCell ref="AL32:AL33"/>
    <mergeCell ref="AM32:AM33"/>
    <mergeCell ref="AN32:AN33"/>
    <mergeCell ref="AO32:AO33"/>
    <mergeCell ref="AJ30:AJ31"/>
    <mergeCell ref="AK30:AK31"/>
    <mergeCell ref="AL30:AL31"/>
    <mergeCell ref="AM30:AM31"/>
    <mergeCell ref="AN30:AN31"/>
    <mergeCell ref="AA30:AC30"/>
    <mergeCell ref="AA32:AC32"/>
    <mergeCell ref="X29:Z29"/>
    <mergeCell ref="X30:Z30"/>
    <mergeCell ref="X32:Z32"/>
    <mergeCell ref="AJ32:AJ33"/>
    <mergeCell ref="AI30:AI31"/>
    <mergeCell ref="AH30:AH31"/>
    <mergeCell ref="AG30:AG31"/>
    <mergeCell ref="AD29:AF29"/>
    <mergeCell ref="AH34:AH35"/>
    <mergeCell ref="AI34:AI35"/>
    <mergeCell ref="AI32:AI33"/>
    <mergeCell ref="R32:T32"/>
    <mergeCell ref="AI36:AI37"/>
    <mergeCell ref="AH32:AH33"/>
    <mergeCell ref="AG32:AG33"/>
    <mergeCell ref="AD32:AF32"/>
    <mergeCell ref="AA36:AC36"/>
    <mergeCell ref="AG34:AG35"/>
    <mergeCell ref="AH40:AH41"/>
    <mergeCell ref="AG40:AG41"/>
    <mergeCell ref="AG36:AG37"/>
    <mergeCell ref="R40:T40"/>
    <mergeCell ref="AG38:AG39"/>
    <mergeCell ref="AD40:AF40"/>
    <mergeCell ref="R36:T36"/>
    <mergeCell ref="AI38:AI39"/>
    <mergeCell ref="AH38:AH39"/>
    <mergeCell ref="AH36:AH37"/>
    <mergeCell ref="X36:Z36"/>
    <mergeCell ref="A40:A41"/>
    <mergeCell ref="X34:Z34"/>
    <mergeCell ref="A38:A39"/>
    <mergeCell ref="B38:B39"/>
    <mergeCell ref="C38:E38"/>
    <mergeCell ref="F38:H38"/>
    <mergeCell ref="U29:W29"/>
    <mergeCell ref="U30:W30"/>
    <mergeCell ref="U32:W32"/>
    <mergeCell ref="U34:W34"/>
    <mergeCell ref="X40:Z40"/>
    <mergeCell ref="B40:B41"/>
    <mergeCell ref="C40:E40"/>
    <mergeCell ref="F40:H40"/>
    <mergeCell ref="O38:Q38"/>
    <mergeCell ref="R38:T38"/>
    <mergeCell ref="I38:K38"/>
    <mergeCell ref="L38:N38"/>
    <mergeCell ref="A34:A35"/>
    <mergeCell ref="B34:B35"/>
    <mergeCell ref="C34:E34"/>
    <mergeCell ref="F34:H34"/>
    <mergeCell ref="I34:K34"/>
    <mergeCell ref="L34:N34"/>
    <mergeCell ref="A36:A37"/>
    <mergeCell ref="B36:B37"/>
    <mergeCell ref="AD34:AF34"/>
    <mergeCell ref="U36:W36"/>
    <mergeCell ref="AA34:AC34"/>
    <mergeCell ref="AD36:AF36"/>
    <mergeCell ref="R34:T34"/>
    <mergeCell ref="C36:E36"/>
    <mergeCell ref="F36:H36"/>
    <mergeCell ref="I36:K36"/>
    <mergeCell ref="L36:N36"/>
    <mergeCell ref="O32:Q32"/>
    <mergeCell ref="O30:Q30"/>
    <mergeCell ref="O36:Q36"/>
    <mergeCell ref="O34:Q34"/>
    <mergeCell ref="R30:T30"/>
    <mergeCell ref="A30:A31"/>
    <mergeCell ref="B30:B31"/>
    <mergeCell ref="C30:E30"/>
    <mergeCell ref="F30:H30"/>
    <mergeCell ref="I30:K30"/>
    <mergeCell ref="L30:N30"/>
    <mergeCell ref="A32:A33"/>
    <mergeCell ref="B32:B33"/>
    <mergeCell ref="C32:E32"/>
    <mergeCell ref="F32:H32"/>
    <mergeCell ref="I32:K32"/>
    <mergeCell ref="L32:N32"/>
    <mergeCell ref="O21:Q21"/>
    <mergeCell ref="I25:K25"/>
    <mergeCell ref="L25:N25"/>
    <mergeCell ref="O25:Q25"/>
    <mergeCell ref="C29:E29"/>
    <mergeCell ref="AD30:AF30"/>
    <mergeCell ref="AA29:AC29"/>
    <mergeCell ref="R29:T29"/>
    <mergeCell ref="F29:H29"/>
    <mergeCell ref="I29:K29"/>
    <mergeCell ref="AO25:AO26"/>
    <mergeCell ref="R21:T21"/>
    <mergeCell ref="U21:W21"/>
    <mergeCell ref="X21:Z21"/>
    <mergeCell ref="AA25:AC25"/>
    <mergeCell ref="AD25:AF25"/>
    <mergeCell ref="AA21:AC21"/>
    <mergeCell ref="AA23:AC23"/>
    <mergeCell ref="AO21:AO22"/>
    <mergeCell ref="AO23:AO24"/>
    <mergeCell ref="AO15:AO16"/>
    <mergeCell ref="AO17:AO18"/>
    <mergeCell ref="AO19:AO20"/>
    <mergeCell ref="AL17:AL18"/>
    <mergeCell ref="AK17:AK18"/>
    <mergeCell ref="AH21:AH22"/>
    <mergeCell ref="AM15:AM16"/>
    <mergeCell ref="AJ15:AJ16"/>
    <mergeCell ref="AI15:AI16"/>
    <mergeCell ref="L29:N29"/>
    <mergeCell ref="O29:Q29"/>
    <mergeCell ref="AN9:AN10"/>
    <mergeCell ref="AL9:AL10"/>
    <mergeCell ref="AN13:AN14"/>
    <mergeCell ref="AM25:AM26"/>
    <mergeCell ref="X25:Z25"/>
    <mergeCell ref="R23:T23"/>
    <mergeCell ref="U23:W23"/>
    <mergeCell ref="X23:Z23"/>
    <mergeCell ref="AO7:AO8"/>
    <mergeCell ref="AO9:AO10"/>
    <mergeCell ref="AO11:AO12"/>
    <mergeCell ref="AO13:AO14"/>
    <mergeCell ref="AK21:AK22"/>
    <mergeCell ref="AM19:AM20"/>
    <mergeCell ref="AK9:AK10"/>
    <mergeCell ref="AK7:AK8"/>
    <mergeCell ref="AK15:AK16"/>
    <mergeCell ref="AL15:AL16"/>
    <mergeCell ref="AL5:AN5"/>
    <mergeCell ref="AM7:AM8"/>
    <mergeCell ref="AN7:AN8"/>
    <mergeCell ref="AM11:AM12"/>
    <mergeCell ref="AN11:AN12"/>
    <mergeCell ref="AM13:AM14"/>
    <mergeCell ref="AM9:AM10"/>
    <mergeCell ref="AL7:AL8"/>
    <mergeCell ref="AL11:AL12"/>
    <mergeCell ref="AL13:AL14"/>
    <mergeCell ref="AG21:AG22"/>
    <mergeCell ref="AD23:AF23"/>
    <mergeCell ref="AJ19:AJ20"/>
    <mergeCell ref="AI17:AI18"/>
    <mergeCell ref="AI21:AI22"/>
    <mergeCell ref="AD21:AF21"/>
    <mergeCell ref="R19:T19"/>
    <mergeCell ref="U19:W19"/>
    <mergeCell ref="X19:Z19"/>
    <mergeCell ref="AJ11:AJ12"/>
    <mergeCell ref="AJ13:AJ14"/>
    <mergeCell ref="AH13:AH14"/>
    <mergeCell ref="AA13:AC13"/>
    <mergeCell ref="AH11:AH12"/>
    <mergeCell ref="AD17:AF17"/>
    <mergeCell ref="AG15:AG16"/>
    <mergeCell ref="AA6:AC6"/>
    <mergeCell ref="R6:T6"/>
    <mergeCell ref="U6:W6"/>
    <mergeCell ref="X6:Z6"/>
    <mergeCell ref="AD13:AF13"/>
    <mergeCell ref="AD6:AF6"/>
    <mergeCell ref="AA7:AC7"/>
    <mergeCell ref="X11:Z11"/>
    <mergeCell ref="R9:T9"/>
    <mergeCell ref="AA9:AC9"/>
    <mergeCell ref="A13:A14"/>
    <mergeCell ref="B13:B14"/>
    <mergeCell ref="C6:E6"/>
    <mergeCell ref="F6:H6"/>
    <mergeCell ref="O6:Q6"/>
    <mergeCell ref="L6:N6"/>
    <mergeCell ref="I6:K6"/>
    <mergeCell ref="F11:H11"/>
    <mergeCell ref="L9:N9"/>
    <mergeCell ref="O9:Q9"/>
    <mergeCell ref="A7:A8"/>
    <mergeCell ref="B7:B8"/>
    <mergeCell ref="C7:E7"/>
    <mergeCell ref="F7:H7"/>
    <mergeCell ref="A15:A16"/>
    <mergeCell ref="B15:B16"/>
    <mergeCell ref="F13:H13"/>
    <mergeCell ref="A11:A12"/>
    <mergeCell ref="B11:B12"/>
    <mergeCell ref="C13:E13"/>
    <mergeCell ref="AD9:AF9"/>
    <mergeCell ref="AD11:AF11"/>
    <mergeCell ref="X9:Z9"/>
    <mergeCell ref="I11:K11"/>
    <mergeCell ref="AA11:AC11"/>
    <mergeCell ref="U9:W9"/>
    <mergeCell ref="R11:T11"/>
    <mergeCell ref="U11:W11"/>
    <mergeCell ref="C15:E15"/>
    <mergeCell ref="F9:H9"/>
    <mergeCell ref="C9:E9"/>
    <mergeCell ref="AI9:AI10"/>
    <mergeCell ref="AG11:AG12"/>
    <mergeCell ref="AI11:AI12"/>
    <mergeCell ref="C11:E11"/>
    <mergeCell ref="I13:K13"/>
    <mergeCell ref="L11:N11"/>
    <mergeCell ref="O11:Q11"/>
    <mergeCell ref="O13:Q13"/>
    <mergeCell ref="U7:W7"/>
    <mergeCell ref="X7:Z7"/>
    <mergeCell ref="X15:Z15"/>
    <mergeCell ref="O15:Q15"/>
    <mergeCell ref="O7:Q7"/>
    <mergeCell ref="AH7:AH8"/>
    <mergeCell ref="AJ7:AJ8"/>
    <mergeCell ref="AH9:AH10"/>
    <mergeCell ref="AJ9:AJ10"/>
    <mergeCell ref="AG13:AG14"/>
    <mergeCell ref="AI13:AI14"/>
    <mergeCell ref="B9:B10"/>
    <mergeCell ref="A9:A10"/>
    <mergeCell ref="AG7:AG8"/>
    <mergeCell ref="AI7:AI8"/>
    <mergeCell ref="I7:K7"/>
    <mergeCell ref="L7:N7"/>
    <mergeCell ref="AG9:AG10"/>
    <mergeCell ref="I9:K9"/>
    <mergeCell ref="AD7:AF7"/>
    <mergeCell ref="R7:T7"/>
    <mergeCell ref="F15:H15"/>
    <mergeCell ref="I15:K15"/>
    <mergeCell ref="L15:N15"/>
    <mergeCell ref="AA15:AC15"/>
    <mergeCell ref="AD15:AF15"/>
    <mergeCell ref="R15:T15"/>
    <mergeCell ref="U15:W15"/>
    <mergeCell ref="AK11:AK12"/>
    <mergeCell ref="AK13:AK14"/>
    <mergeCell ref="L17:N17"/>
    <mergeCell ref="U17:W17"/>
    <mergeCell ref="X17:Z17"/>
    <mergeCell ref="AA17:AC17"/>
    <mergeCell ref="O17:Q17"/>
    <mergeCell ref="AG17:AG18"/>
    <mergeCell ref="AH17:AH18"/>
    <mergeCell ref="AJ17:AJ18"/>
    <mergeCell ref="A17:A18"/>
    <mergeCell ref="B17:B18"/>
    <mergeCell ref="C17:E17"/>
    <mergeCell ref="F17:H17"/>
    <mergeCell ref="I17:K17"/>
    <mergeCell ref="O19:Q19"/>
    <mergeCell ref="A19:A20"/>
    <mergeCell ref="B19:B20"/>
    <mergeCell ref="C19:E19"/>
    <mergeCell ref="F19:H19"/>
    <mergeCell ref="I19:K19"/>
    <mergeCell ref="L19:N19"/>
    <mergeCell ref="AM21:AM22"/>
    <mergeCell ref="AN21:AN22"/>
    <mergeCell ref="R17:T17"/>
    <mergeCell ref="AG19:AG20"/>
    <mergeCell ref="AI19:AI20"/>
    <mergeCell ref="AH19:AH20"/>
    <mergeCell ref="AA19:AC19"/>
    <mergeCell ref="AD19:AF19"/>
    <mergeCell ref="L21:N21"/>
    <mergeCell ref="AJ21:AJ22"/>
    <mergeCell ref="AN15:AN16"/>
    <mergeCell ref="R13:T13"/>
    <mergeCell ref="U13:W13"/>
    <mergeCell ref="X13:Z13"/>
    <mergeCell ref="AM17:AM18"/>
    <mergeCell ref="AH15:AH16"/>
    <mergeCell ref="AN17:AN18"/>
    <mergeCell ref="L13:N13"/>
    <mergeCell ref="AL23:AL24"/>
    <mergeCell ref="AM23:AM24"/>
    <mergeCell ref="AN23:AN24"/>
    <mergeCell ref="AG23:AG24"/>
    <mergeCell ref="AI23:AI24"/>
    <mergeCell ref="AH23:AH24"/>
    <mergeCell ref="AJ23:AJ24"/>
    <mergeCell ref="A23:A24"/>
    <mergeCell ref="B23:B24"/>
    <mergeCell ref="C23:E23"/>
    <mergeCell ref="F23:H23"/>
    <mergeCell ref="I23:K23"/>
    <mergeCell ref="L23:N23"/>
    <mergeCell ref="O23:Q23"/>
    <mergeCell ref="AK23:AK24"/>
    <mergeCell ref="B27:AA28"/>
    <mergeCell ref="AN25:AN26"/>
    <mergeCell ref="AG25:AG26"/>
    <mergeCell ref="AI25:AI26"/>
    <mergeCell ref="AH25:AH26"/>
    <mergeCell ref="AJ25:AJ26"/>
    <mergeCell ref="AK25:AK26"/>
    <mergeCell ref="AL25:AL26"/>
    <mergeCell ref="R25:T25"/>
    <mergeCell ref="U25:W25"/>
    <mergeCell ref="A25:A26"/>
    <mergeCell ref="B25:B26"/>
    <mergeCell ref="C25:E25"/>
    <mergeCell ref="F25:H25"/>
    <mergeCell ref="B3:W4"/>
    <mergeCell ref="AN19:AN20"/>
    <mergeCell ref="AK19:AK20"/>
    <mergeCell ref="AL19:AL20"/>
    <mergeCell ref="AL21:AL22"/>
    <mergeCell ref="A21:A22"/>
    <mergeCell ref="B21:B22"/>
    <mergeCell ref="C21:E21"/>
    <mergeCell ref="F21:H21"/>
    <mergeCell ref="I21:K21"/>
  </mergeCells>
  <printOptions horizontalCentered="1"/>
  <pageMargins left="0.3937007874015748" right="0.3937007874015748" top="0.5118110236220472" bottom="0.551181102362204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</dc:creator>
  <cp:keywords/>
  <dc:description/>
  <cp:lastModifiedBy>WADA</cp:lastModifiedBy>
  <cp:lastPrinted>2017-12-09T09:05:31Z</cp:lastPrinted>
  <dcterms:created xsi:type="dcterms:W3CDTF">2014-03-01T06:34:53Z</dcterms:created>
  <dcterms:modified xsi:type="dcterms:W3CDTF">2017-12-09T09:05:42Z</dcterms:modified>
  <cp:category/>
  <cp:version/>
  <cp:contentType/>
  <cp:contentStatus/>
</cp:coreProperties>
</file>